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3395" windowHeight="7485" tabRatio="801" activeTab="2"/>
  </bookViews>
  <sheets>
    <sheet name="TEČNI NAFTNI PLIN" sheetId="1" r:id="rId1"/>
    <sheet name="BEZOLOVNI M.BENZIN" sheetId="2" r:id="rId2"/>
    <sheet name="DIZEL I LOŽ ULJE" sheetId="3" r:id="rId3"/>
    <sheet name="MAZIVA, PARAFINI, VAZELINI" sheetId="4" r:id="rId4"/>
    <sheet name="Bitumen, Naftni koks i white sp" sheetId="5" r:id="rId5"/>
  </sheets>
  <externalReferences>
    <externalReference r:id="rId6"/>
  </externalReferences>
  <definedNames>
    <definedName name="_xlnm.Print_Area" localSheetId="1">'BEZOLOVNI M.BENZIN'!$A$1:$H$40</definedName>
    <definedName name="_xlnm.Print_Area" localSheetId="4">'Bitumen, Naftni koks i white sp'!$A$1:$H$48</definedName>
    <definedName name="_xlnm.Print_Area" localSheetId="2">'DIZEL I LOŽ ULJE'!$A$1:$H$44</definedName>
    <definedName name="_xlnm.Print_Area" localSheetId="3">'MAZIVA, PARAFINI, VAZELINI'!$A$1:$H$40</definedName>
    <definedName name="_xlnm.Print_Area" localSheetId="0">'TEČNI NAFTNI PLIN'!$A$1:$H$37</definedName>
  </definedNames>
  <calcPr calcId="145621"/>
</workbook>
</file>

<file path=xl/calcChain.xml><?xml version="1.0" encoding="utf-8"?>
<calcChain xmlns="http://schemas.openxmlformats.org/spreadsheetml/2006/main">
  <c r="J39" i="4" l="1"/>
  <c r="I43" i="3"/>
  <c r="I38" i="2"/>
  <c r="I36" i="1"/>
  <c r="Q34" i="1" l="1"/>
  <c r="P40" i="1" s="1"/>
  <c r="P41" i="1" s="1"/>
  <c r="N13" i="1"/>
  <c r="J43" i="5"/>
  <c r="J25" i="5"/>
  <c r="J11" i="5"/>
  <c r="I17" i="4"/>
  <c r="I19" i="3"/>
  <c r="J24" i="1"/>
  <c r="J23" i="1"/>
  <c r="J26" i="5"/>
  <c r="J13" i="5" l="1"/>
  <c r="I20" i="4"/>
  <c r="L18" i="4"/>
  <c r="M41" i="1" l="1"/>
  <c r="Q31" i="1"/>
  <c r="O34" i="1"/>
  <c r="M30" i="1"/>
  <c r="M33" i="1" s="1"/>
  <c r="J28" i="1"/>
  <c r="J26" i="1"/>
  <c r="J25" i="1"/>
  <c r="L13" i="1" l="1"/>
  <c r="E24" i="3" l="1"/>
  <c r="E12" i="3"/>
  <c r="E9" i="3"/>
  <c r="I21" i="3" s="1"/>
  <c r="J29" i="1" l="1"/>
  <c r="P14" i="1"/>
  <c r="N18" i="1"/>
  <c r="L18" i="1"/>
  <c r="M25" i="1" l="1"/>
  <c r="M34" i="1" s="1"/>
  <c r="Q35" i="1" l="1"/>
  <c r="Q40" i="1" s="1"/>
  <c r="M42" i="1"/>
  <c r="O35" i="1"/>
</calcChain>
</file>

<file path=xl/sharedStrings.xml><?xml version="1.0" encoding="utf-8"?>
<sst xmlns="http://schemas.openxmlformats.org/spreadsheetml/2006/main" count="333" uniqueCount="87">
  <si>
    <t>BILANS NAFTNIH DERIVATA</t>
  </si>
  <si>
    <t>BALANCE OF OIL DERIVATES</t>
  </si>
  <si>
    <t>Tečni naftni plin (TNP)</t>
  </si>
  <si>
    <t>Liquified petroleum gas (LPG)</t>
  </si>
  <si>
    <t>Uvoz</t>
  </si>
  <si>
    <t>Import</t>
  </si>
  <si>
    <t>Izvoz</t>
  </si>
  <si>
    <t>Export</t>
  </si>
  <si>
    <t>Primljeno u Federaciju BiH</t>
  </si>
  <si>
    <t>Received in Federation BiH</t>
  </si>
  <si>
    <t>Isporučeno iz Federacije BiH</t>
  </si>
  <si>
    <t>Delivered from Federation of BiH</t>
  </si>
  <si>
    <t>Saldo zaliha</t>
  </si>
  <si>
    <t>Stock changes</t>
  </si>
  <si>
    <t>Finalna potrošnja</t>
  </si>
  <si>
    <t>Final consumption</t>
  </si>
  <si>
    <t>Industrijski sektor</t>
  </si>
  <si>
    <t>Manufacturing</t>
  </si>
  <si>
    <t>Industrija željeza i čelika</t>
  </si>
  <si>
    <t>Iron and steel</t>
  </si>
  <si>
    <t>Metali bez sadržaja željeza</t>
  </si>
  <si>
    <t>Non-ferrous metals</t>
  </si>
  <si>
    <t>Nemetalni mineralni proizvodi</t>
  </si>
  <si>
    <t>Non-metallic minerals</t>
  </si>
  <si>
    <t>Transportna oprema</t>
  </si>
  <si>
    <t>Transport equipment</t>
  </si>
  <si>
    <t>Mašine, uređaji i metalni proiz.</t>
  </si>
  <si>
    <t>Machinery, equi. and metal prod.</t>
  </si>
  <si>
    <t>Hemijska (uklj. i petrohem.)</t>
  </si>
  <si>
    <t>Chemical (incl. Petrochem.)</t>
  </si>
  <si>
    <t>Rudarstvo i kamenolomi</t>
  </si>
  <si>
    <t>Mining and quarrying</t>
  </si>
  <si>
    <t>Prerada hrane, pića i duhana</t>
  </si>
  <si>
    <t>Food, beverages, tobacco</t>
  </si>
  <si>
    <t>Celuloza, papir i štampanje</t>
  </si>
  <si>
    <t>Paper, pulp and printing</t>
  </si>
  <si>
    <t>Drvo i drveni proizvodi</t>
  </si>
  <si>
    <t>Wood and wood products</t>
  </si>
  <si>
    <t>Tekstil i koža</t>
  </si>
  <si>
    <t>Textiles and leather</t>
  </si>
  <si>
    <t>Nespecificirano (industrija)</t>
  </si>
  <si>
    <t>Non-specified (industry)</t>
  </si>
  <si>
    <t>Građevinarstvo</t>
  </si>
  <si>
    <t>Construction</t>
  </si>
  <si>
    <t>Prijevoz</t>
  </si>
  <si>
    <t xml:space="preserve">Transport </t>
  </si>
  <si>
    <t>Poljoprivreda</t>
  </si>
  <si>
    <t>Agriculture</t>
  </si>
  <si>
    <t>Domaćinstva</t>
  </si>
  <si>
    <t>Households</t>
  </si>
  <si>
    <t>Ostali potrošači</t>
  </si>
  <si>
    <t>Other consumers</t>
  </si>
  <si>
    <t>–</t>
  </si>
  <si>
    <t>Bezolovni motorni benzin</t>
  </si>
  <si>
    <t>Unleaded gasoline</t>
  </si>
  <si>
    <t>Potrošnja u energetskom sektoru</t>
  </si>
  <si>
    <t>Energy sector</t>
  </si>
  <si>
    <t>Rudnici uglja</t>
  </si>
  <si>
    <t>Coal mines</t>
  </si>
  <si>
    <t>Dizel i lož ulje</t>
  </si>
  <si>
    <t>Gas/Diesel oil</t>
  </si>
  <si>
    <t>Termoelektrane</t>
  </si>
  <si>
    <t>Thermal power plants</t>
  </si>
  <si>
    <t>Toplane</t>
  </si>
  <si>
    <t>District heating plants</t>
  </si>
  <si>
    <t>Industrijske energane</t>
  </si>
  <si>
    <t>Autoproducers</t>
  </si>
  <si>
    <t>Maziva, parafini i vazelini</t>
  </si>
  <si>
    <t>Lubricants, paraffin, wax</t>
  </si>
  <si>
    <t>Bitumen</t>
  </si>
  <si>
    <r>
      <t>tona/</t>
    </r>
    <r>
      <rPr>
        <i/>
        <sz val="9"/>
        <color theme="1"/>
        <rFont val="Arial Narrow"/>
        <family val="2"/>
        <charset val="238"/>
      </rPr>
      <t>tonas</t>
    </r>
  </si>
  <si>
    <t>Naftni koks</t>
  </si>
  <si>
    <t>Petroleum Cole</t>
  </si>
  <si>
    <t>White spirit i drugi specijalni benzini</t>
  </si>
  <si>
    <t>Potrošnja u neenergetskom sektoru</t>
  </si>
  <si>
    <t>Consumption in the non-energy sector</t>
  </si>
  <si>
    <t>uvoz</t>
  </si>
  <si>
    <t>Finalna po.</t>
  </si>
  <si>
    <t>po. u energetskom sektoru</t>
  </si>
  <si>
    <t>raspoloživo za finalnu</t>
  </si>
  <si>
    <t>prijevoz</t>
  </si>
  <si>
    <t>građevinarstvo</t>
  </si>
  <si>
    <t>industrija</t>
  </si>
  <si>
    <t xml:space="preserve">polj., domać. I ostali </t>
  </si>
  <si>
    <t>Koksara</t>
  </si>
  <si>
    <t>Coke plants</t>
  </si>
  <si>
    <t>neenergetska potrošnja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</si>
</sst>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M_-;\-* #,##0.00\ _K_M_-;_-* &quot;-&quot;??\ _K_M_-;_-@_-"/>
    <numFmt numFmtId="164" formatCode="_-* #,##0\ _K_M_-;\-* #,##0\ _K_M_-;_-* &quot;-&quot;??\ _K_M_-;_-@_-"/>
    <numFmt numFmtId="174" formatCode="_-* #,##0.000\ _K_M_-;\-* #,##0.000\ _K_M_-;_-* &quot;-&quot;???\ _K_M_-;_-@_-"/>
    <numFmt numFmtId="175" formatCode="_-* #,##0.0\ _K_M_-;\-* #,##0.0\ _K_M_-;_-* &quot;-&quot;??\ _K_M_-;_-@_-"/>
    <numFmt numFmtId="176" formatCode="0.0"/>
  </numFmts>
  <fonts count="13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indexed="8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i/>
      <sz val="9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66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8">
    <xf numFmtId="0" fontId="0" fillId="0" borderId="0" xfId="0"/>
    <xf numFmtId="3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3" fontId="3" fillId="0" borderId="0" xfId="0" applyNumberFormat="1" applyFont="1" applyFill="1" applyBorder="1" applyAlignment="1">
      <alignment horizontal="right" vertical="top" indent="1"/>
    </xf>
    <xf numFmtId="0" fontId="5" fillId="0" borderId="0" xfId="0" applyFont="1" applyBorder="1"/>
    <xf numFmtId="0" fontId="5" fillId="0" borderId="0" xfId="0" applyFont="1"/>
    <xf numFmtId="3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4" fontId="5" fillId="0" borderId="4" xfId="1" applyNumberFormat="1" applyFont="1" applyFill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right" vertical="top" indent="1"/>
    </xf>
    <xf numFmtId="164" fontId="5" fillId="0" borderId="4" xfId="1" applyNumberFormat="1" applyFont="1" applyBorder="1" applyAlignment="1">
      <alignment horizontal="center"/>
    </xf>
    <xf numFmtId="0" fontId="3" fillId="0" borderId="0" xfId="0" applyFont="1" applyFill="1" applyBorder="1"/>
    <xf numFmtId="0" fontId="9" fillId="0" borderId="0" xfId="0" applyFont="1"/>
    <xf numFmtId="3" fontId="4" fillId="0" borderId="0" xfId="0" applyNumberFormat="1" applyFont="1" applyFill="1" applyBorder="1" applyAlignment="1">
      <alignment horizontal="center"/>
    </xf>
    <xf numFmtId="3" fontId="9" fillId="0" borderId="0" xfId="0" applyNumberFormat="1" applyFont="1"/>
    <xf numFmtId="164" fontId="9" fillId="0" borderId="0" xfId="1" applyNumberFormat="1" applyFont="1" applyAlignment="1">
      <alignment horizontal="right"/>
    </xf>
    <xf numFmtId="0" fontId="10" fillId="0" borderId="0" xfId="0" applyFont="1" applyFill="1" applyBorder="1"/>
    <xf numFmtId="0" fontId="9" fillId="0" borderId="0" xfId="0" applyFont="1" applyBorder="1"/>
    <xf numFmtId="0" fontId="11" fillId="0" borderId="0" xfId="0" applyFont="1" applyFill="1" applyBorder="1"/>
    <xf numFmtId="0" fontId="5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164" fontId="9" fillId="0" borderId="0" xfId="0" applyNumberFormat="1" applyFont="1"/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5" fillId="0" borderId="15" xfId="1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3" fontId="5" fillId="0" borderId="0" xfId="1" applyFont="1"/>
    <xf numFmtId="3" fontId="5" fillId="0" borderId="0" xfId="0" applyNumberFormat="1" applyFont="1"/>
    <xf numFmtId="3" fontId="1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0" xfId="0" applyNumberFormat="1" applyFont="1"/>
    <xf numFmtId="3" fontId="5" fillId="0" borderId="0" xfId="0" applyNumberFormat="1" applyFont="1" applyBorder="1"/>
    <xf numFmtId="43" fontId="5" fillId="0" borderId="0" xfId="0" applyNumberFormat="1" applyFont="1"/>
    <xf numFmtId="3" fontId="6" fillId="0" borderId="0" xfId="0" applyNumberFormat="1" applyFont="1"/>
    <xf numFmtId="43" fontId="6" fillId="0" borderId="0" xfId="0" applyNumberFormat="1" applyFont="1"/>
    <xf numFmtId="164" fontId="6" fillId="0" borderId="0" xfId="1" applyNumberFormat="1" applyFont="1"/>
    <xf numFmtId="0" fontId="5" fillId="0" borderId="4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7" fillId="0" borderId="1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7" fillId="0" borderId="1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 horizontal="left"/>
    </xf>
    <xf numFmtId="0" fontId="5" fillId="0" borderId="0" xfId="0" applyFont="1" applyAlignment="1">
      <alignment horizontal="left"/>
    </xf>
    <xf numFmtId="3" fontId="12" fillId="2" borderId="16" xfId="0" applyNumberFormat="1" applyFont="1" applyFill="1" applyBorder="1" applyAlignment="1">
      <alignment horizontal="right" vertical="center"/>
    </xf>
    <xf numFmtId="0" fontId="9" fillId="0" borderId="0" xfId="0" applyFont="1" applyFill="1"/>
    <xf numFmtId="3" fontId="12" fillId="0" borderId="0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3" fontId="5" fillId="4" borderId="0" xfId="0" applyNumberFormat="1" applyFont="1" applyFill="1" applyBorder="1"/>
    <xf numFmtId="0" fontId="5" fillId="4" borderId="0" xfId="0" applyFont="1" applyFill="1" applyBorder="1"/>
    <xf numFmtId="3" fontId="3" fillId="4" borderId="0" xfId="0" applyNumberFormat="1" applyFont="1" applyFill="1" applyBorder="1" applyAlignment="1">
      <alignment horizontal="right" indent="1"/>
    </xf>
    <xf numFmtId="43" fontId="5" fillId="5" borderId="0" xfId="1" applyFont="1" applyFill="1"/>
    <xf numFmtId="0" fontId="5" fillId="5" borderId="0" xfId="0" applyFont="1" applyFill="1"/>
    <xf numFmtId="3" fontId="5" fillId="6" borderId="0" xfId="0" applyNumberFormat="1" applyFont="1" applyFill="1"/>
    <xf numFmtId="0" fontId="5" fillId="6" borderId="0" xfId="0" applyFont="1" applyFill="1"/>
    <xf numFmtId="43" fontId="5" fillId="7" borderId="0" xfId="1" applyFont="1" applyFill="1"/>
    <xf numFmtId="0" fontId="5" fillId="7" borderId="0" xfId="0" applyFont="1" applyFill="1"/>
    <xf numFmtId="0" fontId="5" fillId="3" borderId="0" xfId="0" applyFont="1" applyFill="1"/>
    <xf numFmtId="0" fontId="5" fillId="8" borderId="0" xfId="0" applyFont="1" applyFill="1"/>
    <xf numFmtId="0" fontId="5" fillId="9" borderId="0" xfId="0" applyFont="1" applyFill="1"/>
    <xf numFmtId="0" fontId="5" fillId="10" borderId="0" xfId="0" applyFont="1" applyFill="1"/>
    <xf numFmtId="174" fontId="5" fillId="0" borderId="0" xfId="0" applyNumberFormat="1" applyFont="1"/>
    <xf numFmtId="175" fontId="5" fillId="3" borderId="0" xfId="0" applyNumberFormat="1" applyFont="1" applyFill="1"/>
    <xf numFmtId="176" fontId="5" fillId="8" borderId="0" xfId="0" applyNumberFormat="1" applyFont="1" applyFill="1"/>
    <xf numFmtId="175" fontId="5" fillId="9" borderId="0" xfId="0" applyNumberFormat="1" applyFont="1" applyFill="1"/>
    <xf numFmtId="175" fontId="5" fillId="10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6600"/>
      <color rgb="FFCC66FF"/>
      <color rgb="FF66FF6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brada%20tabela%20naft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FA 2017"/>
      <sheetName val="PERTROL BH OIL 2017"/>
      <sheetName val="ČAVKUNOVIĆ BP 2017"/>
      <sheetName val="G-PETROL 2017"/>
      <sheetName val="Čavkunović -trade Bihać 2017"/>
      <sheetName val="HOLDINA 2017"/>
      <sheetName val="ENERGOPETROL 2017"/>
      <sheetName val="CIRCLE INTERNAT.2017"/>
      <sheetName val="EOL PEROL 2017"/>
      <sheetName val="ANTUNOVIĆ 2017"/>
      <sheetName val="TIOIL 2017"/>
      <sheetName val="UKUPNO "/>
      <sheetName val="uvoz-Izvoz 2017"/>
      <sheetName val="Bilans 2016(1)"/>
      <sheetName val="Bilans 2016(2)"/>
      <sheetName val="Uvoz-IZVOZ 2016"/>
      <sheetName val="Bilans 2016-(3)"/>
      <sheetName val="Bilans 2017 (1)"/>
      <sheetName val="Bilans 2017 (2)"/>
      <sheetName val="Bilans 2017(3)"/>
      <sheetName val="Bilans 2017 (finiš)"/>
      <sheetName val="bilans "/>
      <sheetName val="bilans 2018 (1)"/>
      <sheetName val="uvoz .izvoz 2018"/>
      <sheetName val="Radini podaci"/>
      <sheetName val="konačna razmjena"/>
      <sheetName val="razmjena sa RS-om 2018"/>
      <sheetName val=" 1 bilans 2018"/>
      <sheetName val="2 bilans( obrasci i ob tabele) "/>
      <sheetName val="3 bilans prebac u saobraćaj"/>
      <sheetName val="0"/>
      <sheetName val="radne tab  "/>
      <sheetName val="radni tab korekcija"/>
      <sheetName val="ispravka maziva 2017"/>
      <sheetName val="finiš radni "/>
      <sheetName val="finiš 2018"/>
      <sheetName val="registrovana vozila 2020"/>
      <sheetName val="radna I 2020"/>
      <sheetName val="radna II"/>
      <sheetName val="radna III"/>
      <sheetName val="bilans I"/>
      <sheetName val="DRUGI PRIJEDLOG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">
          <cell r="S6">
            <v>930542</v>
          </cell>
        </row>
        <row r="11">
          <cell r="S11">
            <v>197104</v>
          </cell>
        </row>
        <row r="32">
          <cell r="S32">
            <v>714197</v>
          </cell>
        </row>
        <row r="33">
          <cell r="S33">
            <v>23077</v>
          </cell>
        </row>
        <row r="50">
          <cell r="H50">
            <v>83728</v>
          </cell>
        </row>
      </sheetData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75"/>
  <sheetViews>
    <sheetView topLeftCell="A10" zoomScaleNormal="100" workbookViewId="0">
      <selection activeCell="I36" sqref="I36"/>
    </sheetView>
  </sheetViews>
  <sheetFormatPr defaultRowHeight="17.100000000000001" customHeight="1" x14ac:dyDescent="0.25"/>
  <cols>
    <col min="1" max="3" width="8.7109375" style="7" customWidth="1"/>
    <col min="4" max="5" width="12.7109375" style="7" customWidth="1"/>
    <col min="6" max="8" width="8.7109375" style="7" customWidth="1"/>
    <col min="9" max="11" width="9.140625" style="7"/>
    <col min="12" max="12" width="12.28515625" style="7" bestFit="1" customWidth="1"/>
    <col min="13" max="13" width="11.140625" style="7" bestFit="1" customWidth="1"/>
    <col min="14" max="14" width="9.140625" style="7"/>
    <col min="15" max="15" width="10.42578125" style="7" bestFit="1" customWidth="1"/>
    <col min="16" max="16" width="11.140625" style="7" bestFit="1" customWidth="1"/>
    <col min="17" max="17" width="10.42578125" style="7" bestFit="1" customWidth="1"/>
    <col min="18" max="16384" width="9.140625" style="7"/>
  </cols>
  <sheetData>
    <row r="1" spans="1:17" ht="17.100000000000001" customHeight="1" x14ac:dyDescent="0.25">
      <c r="A1" s="64"/>
      <c r="B1" s="64"/>
      <c r="C1" s="64"/>
      <c r="D1" s="55" t="s">
        <v>0</v>
      </c>
      <c r="E1" s="55"/>
      <c r="F1" s="64"/>
      <c r="G1" s="64"/>
      <c r="H1" s="64"/>
      <c r="I1" s="6"/>
      <c r="J1" s="6"/>
    </row>
    <row r="2" spans="1:17" ht="17.100000000000001" customHeight="1" x14ac:dyDescent="0.25">
      <c r="A2" s="64"/>
      <c r="B2" s="64"/>
      <c r="C2" s="64"/>
      <c r="D2" s="56" t="s">
        <v>1</v>
      </c>
      <c r="E2" s="56"/>
      <c r="F2" s="64"/>
      <c r="G2" s="64"/>
      <c r="H2" s="64"/>
      <c r="I2" s="6"/>
      <c r="J2" s="6"/>
    </row>
    <row r="3" spans="1:17" ht="12" customHeight="1" x14ac:dyDescent="0.25">
      <c r="A3" s="64"/>
      <c r="B3" s="64"/>
      <c r="C3" s="64"/>
      <c r="D3" s="57"/>
      <c r="E3" s="57"/>
      <c r="F3" s="64"/>
      <c r="G3" s="64"/>
      <c r="H3" s="64"/>
      <c r="I3" s="6"/>
      <c r="J3" s="6"/>
    </row>
    <row r="4" spans="1:17" ht="17.100000000000001" customHeight="1" x14ac:dyDescent="0.25">
      <c r="A4" s="64"/>
      <c r="B4" s="64"/>
      <c r="C4" s="64"/>
      <c r="D4" s="55" t="s">
        <v>2</v>
      </c>
      <c r="E4" s="55"/>
      <c r="F4" s="64"/>
      <c r="G4" s="64"/>
      <c r="H4" s="64"/>
      <c r="I4" s="6"/>
      <c r="J4" s="6"/>
    </row>
    <row r="5" spans="1:17" ht="17.100000000000001" customHeight="1" x14ac:dyDescent="0.25">
      <c r="A5" s="64"/>
      <c r="B5" s="64"/>
      <c r="C5" s="64"/>
      <c r="D5" s="56" t="s">
        <v>3</v>
      </c>
      <c r="E5" s="56"/>
      <c r="F5" s="64"/>
      <c r="G5" s="64"/>
      <c r="H5" s="64"/>
      <c r="I5" s="6"/>
      <c r="J5" s="6"/>
    </row>
    <row r="6" spans="1:17" ht="12" customHeight="1" thickBot="1" x14ac:dyDescent="0.3">
      <c r="A6" s="67"/>
      <c r="B6" s="67"/>
      <c r="C6" s="67"/>
      <c r="D6" s="67"/>
      <c r="E6" s="67"/>
      <c r="F6" s="68" t="s">
        <v>70</v>
      </c>
      <c r="G6" s="68"/>
      <c r="H6" s="68"/>
      <c r="I6" s="6"/>
      <c r="J6" s="6"/>
    </row>
    <row r="7" spans="1:17" ht="17.100000000000001" customHeight="1" thickTop="1" x14ac:dyDescent="0.25">
      <c r="A7" s="50"/>
      <c r="B7" s="50"/>
      <c r="C7" s="53"/>
      <c r="D7" s="58">
        <v>2019</v>
      </c>
      <c r="E7" s="65">
        <v>2020</v>
      </c>
      <c r="F7" s="49"/>
      <c r="G7" s="50"/>
      <c r="H7" s="50"/>
      <c r="I7" s="6"/>
      <c r="J7" s="6"/>
      <c r="K7" s="6"/>
    </row>
    <row r="8" spans="1:17" ht="17.100000000000001" customHeight="1" x14ac:dyDescent="0.25">
      <c r="A8" s="52"/>
      <c r="B8" s="52"/>
      <c r="C8" s="54"/>
      <c r="D8" s="59"/>
      <c r="E8" s="66"/>
      <c r="F8" s="51"/>
      <c r="G8" s="52"/>
      <c r="H8" s="52"/>
      <c r="I8" s="6"/>
      <c r="J8" s="6"/>
      <c r="K8" s="13"/>
    </row>
    <row r="9" spans="1:17" ht="17.100000000000001" customHeight="1" x14ac:dyDescent="0.25">
      <c r="A9" s="60" t="s">
        <v>4</v>
      </c>
      <c r="B9" s="60"/>
      <c r="C9" s="61"/>
      <c r="D9" s="8">
        <v>52201</v>
      </c>
      <c r="E9" s="8">
        <v>65733</v>
      </c>
      <c r="F9" s="62" t="s">
        <v>5</v>
      </c>
      <c r="G9" s="63"/>
      <c r="H9" s="63"/>
      <c r="I9" s="6"/>
      <c r="J9" s="6"/>
      <c r="K9" s="3"/>
      <c r="L9" s="37"/>
    </row>
    <row r="10" spans="1:17" ht="17.100000000000001" customHeight="1" x14ac:dyDescent="0.25">
      <c r="A10" s="69" t="s">
        <v>6</v>
      </c>
      <c r="B10" s="69"/>
      <c r="C10" s="70"/>
      <c r="D10" s="9" t="s">
        <v>52</v>
      </c>
      <c r="E10" s="11" t="s">
        <v>52</v>
      </c>
      <c r="F10" s="71" t="s">
        <v>7</v>
      </c>
      <c r="G10" s="72"/>
      <c r="H10" s="72"/>
      <c r="I10" s="6"/>
      <c r="J10" s="6"/>
      <c r="K10" s="3"/>
      <c r="L10" s="37"/>
    </row>
    <row r="11" spans="1:17" ht="17.100000000000001" customHeight="1" x14ac:dyDescent="0.25">
      <c r="A11" s="69"/>
      <c r="B11" s="69"/>
      <c r="C11" s="70"/>
      <c r="D11" s="9"/>
      <c r="E11" s="9"/>
      <c r="F11" s="73"/>
      <c r="G11" s="56"/>
      <c r="H11" s="56"/>
      <c r="I11" s="6"/>
      <c r="J11" s="6"/>
      <c r="K11" s="3"/>
      <c r="L11" s="37">
        <v>65733</v>
      </c>
      <c r="N11" s="8">
        <v>64943</v>
      </c>
      <c r="P11" s="7">
        <v>2</v>
      </c>
    </row>
    <row r="12" spans="1:17" ht="17.100000000000001" customHeight="1" x14ac:dyDescent="0.25">
      <c r="A12" s="69" t="s">
        <v>8</v>
      </c>
      <c r="B12" s="69"/>
      <c r="C12" s="70"/>
      <c r="D12" s="8">
        <v>15175</v>
      </c>
      <c r="E12" s="8">
        <v>7574</v>
      </c>
      <c r="F12" s="71" t="s">
        <v>9</v>
      </c>
      <c r="G12" s="72"/>
      <c r="H12" s="72"/>
      <c r="I12" s="6"/>
      <c r="J12" s="6"/>
      <c r="K12" s="3"/>
      <c r="L12" s="15">
        <v>134403</v>
      </c>
      <c r="N12" s="15">
        <v>87307</v>
      </c>
      <c r="P12" s="15">
        <v>14643</v>
      </c>
    </row>
    <row r="13" spans="1:17" ht="17.100000000000001" customHeight="1" x14ac:dyDescent="0.25">
      <c r="A13" s="69" t="s">
        <v>10</v>
      </c>
      <c r="B13" s="69"/>
      <c r="C13" s="70"/>
      <c r="D13" s="8">
        <v>13678</v>
      </c>
      <c r="E13" s="8">
        <v>9416</v>
      </c>
      <c r="F13" s="71" t="s">
        <v>11</v>
      </c>
      <c r="G13" s="72"/>
      <c r="H13" s="72"/>
      <c r="I13" s="6"/>
      <c r="J13" s="6"/>
      <c r="K13" s="4"/>
      <c r="L13" s="15">
        <f>'[1]radna III'!$S$6</f>
        <v>930542</v>
      </c>
      <c r="N13" s="15">
        <f>'[1]radna III'!$S$32</f>
        <v>714197</v>
      </c>
      <c r="P13" s="7">
        <v>147</v>
      </c>
    </row>
    <row r="14" spans="1:17" ht="17.100000000000001" customHeight="1" x14ac:dyDescent="0.25">
      <c r="A14" s="69"/>
      <c r="B14" s="69"/>
      <c r="C14" s="70"/>
      <c r="D14" s="8"/>
      <c r="E14" s="8"/>
      <c r="F14" s="73"/>
      <c r="G14" s="56"/>
      <c r="H14" s="56"/>
      <c r="I14" s="6"/>
      <c r="J14" s="6"/>
      <c r="K14" s="4"/>
      <c r="L14" s="15">
        <v>9723</v>
      </c>
      <c r="N14" s="15">
        <v>12086</v>
      </c>
      <c r="P14" s="123">
        <f>SUM(P11:P13)</f>
        <v>14792</v>
      </c>
    </row>
    <row r="15" spans="1:17" ht="17.100000000000001" customHeight="1" x14ac:dyDescent="0.25">
      <c r="A15" s="69" t="s">
        <v>12</v>
      </c>
      <c r="B15" s="69"/>
      <c r="C15" s="70"/>
      <c r="D15" s="9">
        <v>313</v>
      </c>
      <c r="E15" s="14">
        <v>1052</v>
      </c>
      <c r="F15" s="71" t="s">
        <v>13</v>
      </c>
      <c r="G15" s="72"/>
      <c r="H15" s="72"/>
      <c r="I15" s="6"/>
      <c r="J15" s="6"/>
      <c r="K15" s="4"/>
      <c r="L15" s="15">
        <v>32355</v>
      </c>
      <c r="N15" s="15">
        <v>59338</v>
      </c>
      <c r="P15" s="124" t="s">
        <v>78</v>
      </c>
      <c r="Q15" s="124"/>
    </row>
    <row r="16" spans="1:17" ht="17.100000000000001" customHeight="1" x14ac:dyDescent="0.25">
      <c r="A16" s="69"/>
      <c r="B16" s="69"/>
      <c r="C16" s="70"/>
      <c r="D16" s="9"/>
      <c r="E16" s="9"/>
      <c r="F16" s="73"/>
      <c r="G16" s="56"/>
      <c r="H16" s="56"/>
      <c r="I16" s="6"/>
      <c r="J16" s="6"/>
      <c r="K16" s="4"/>
      <c r="L16" s="33">
        <v>19396</v>
      </c>
      <c r="N16" s="33">
        <v>20561</v>
      </c>
    </row>
    <row r="17" spans="1:18" ht="17.100000000000001" customHeight="1" x14ac:dyDescent="0.25">
      <c r="A17" s="74" t="s">
        <v>14</v>
      </c>
      <c r="B17" s="74"/>
      <c r="C17" s="75"/>
      <c r="D17" s="8">
        <v>53385</v>
      </c>
      <c r="E17" s="8">
        <v>64943</v>
      </c>
      <c r="F17" s="76" t="s">
        <v>15</v>
      </c>
      <c r="G17" s="77"/>
      <c r="H17" s="77"/>
      <c r="I17" s="6"/>
      <c r="J17" s="6"/>
      <c r="K17" s="4"/>
      <c r="L17" s="15">
        <v>1013</v>
      </c>
      <c r="N17" s="15">
        <v>989</v>
      </c>
    </row>
    <row r="18" spans="1:18" ht="17.100000000000001" customHeight="1" x14ac:dyDescent="0.25">
      <c r="A18" s="55"/>
      <c r="B18" s="55"/>
      <c r="C18" s="78"/>
      <c r="D18" s="8"/>
      <c r="E18" s="8"/>
      <c r="F18" s="79"/>
      <c r="G18" s="80"/>
      <c r="H18" s="80"/>
      <c r="I18" s="6"/>
      <c r="J18" s="6"/>
      <c r="K18" s="3"/>
      <c r="L18" s="127">
        <f>SUM(L11:L17)</f>
        <v>1193165</v>
      </c>
      <c r="N18" s="125">
        <f>SUM(N11:N17)</f>
        <v>959421</v>
      </c>
    </row>
    <row r="19" spans="1:18" ht="17.100000000000001" customHeight="1" x14ac:dyDescent="0.25">
      <c r="A19" s="74" t="s">
        <v>16</v>
      </c>
      <c r="B19" s="74"/>
      <c r="C19" s="75"/>
      <c r="D19" s="8">
        <v>17077</v>
      </c>
      <c r="E19" s="8">
        <v>16977</v>
      </c>
      <c r="F19" s="76" t="s">
        <v>17</v>
      </c>
      <c r="G19" s="77"/>
      <c r="H19" s="77"/>
      <c r="I19" s="6"/>
      <c r="J19" s="6"/>
      <c r="K19" s="3"/>
      <c r="L19" s="128" t="s">
        <v>76</v>
      </c>
      <c r="N19" s="126" t="s">
        <v>77</v>
      </c>
    </row>
    <row r="20" spans="1:18" ht="17.100000000000001" customHeight="1" x14ac:dyDescent="0.25">
      <c r="A20" s="69" t="s">
        <v>18</v>
      </c>
      <c r="B20" s="69"/>
      <c r="C20" s="70"/>
      <c r="D20" s="9" t="s">
        <v>52</v>
      </c>
      <c r="E20" s="11" t="s">
        <v>52</v>
      </c>
      <c r="F20" s="71" t="s">
        <v>19</v>
      </c>
      <c r="G20" s="72"/>
      <c r="H20" s="72"/>
      <c r="I20" s="6"/>
      <c r="J20" s="6"/>
      <c r="K20" s="3"/>
    </row>
    <row r="21" spans="1:18" ht="17.100000000000001" customHeight="1" x14ac:dyDescent="0.25">
      <c r="A21" s="69" t="s">
        <v>28</v>
      </c>
      <c r="B21" s="69"/>
      <c r="C21" s="70"/>
      <c r="D21" s="8">
        <v>1092</v>
      </c>
      <c r="E21" s="8">
        <v>1542</v>
      </c>
      <c r="F21" s="71" t="s">
        <v>29</v>
      </c>
      <c r="G21" s="72"/>
      <c r="H21" s="72"/>
      <c r="I21" s="6"/>
      <c r="J21" s="6"/>
      <c r="K21" s="3"/>
    </row>
    <row r="22" spans="1:18" ht="17.100000000000001" customHeight="1" x14ac:dyDescent="0.25">
      <c r="A22" s="69" t="s">
        <v>20</v>
      </c>
      <c r="B22" s="69"/>
      <c r="C22" s="70"/>
      <c r="D22" s="8">
        <v>2768</v>
      </c>
      <c r="E22" s="8">
        <v>2088</v>
      </c>
      <c r="F22" s="71" t="s">
        <v>21</v>
      </c>
      <c r="G22" s="72"/>
      <c r="H22" s="72"/>
      <c r="I22" s="6"/>
      <c r="J22" s="8">
        <v>64943</v>
      </c>
      <c r="K22" s="3"/>
    </row>
    <row r="23" spans="1:18" ht="17.100000000000001" customHeight="1" x14ac:dyDescent="0.25">
      <c r="A23" s="69" t="s">
        <v>22</v>
      </c>
      <c r="B23" s="69"/>
      <c r="C23" s="70"/>
      <c r="D23" s="9">
        <v>13</v>
      </c>
      <c r="E23" s="9">
        <v>10</v>
      </c>
      <c r="F23" s="71" t="s">
        <v>23</v>
      </c>
      <c r="G23" s="72"/>
      <c r="H23" s="72"/>
      <c r="I23" s="6"/>
      <c r="J23" s="42">
        <f>'BEZOLOVNI M.BENZIN'!E9+'BEZOLOVNI M.BENZIN'!E12-'BEZOLOVNI M.BENZIN'!E13+'BEZOLOVNI M.BENZIN'!E15</f>
        <v>87309</v>
      </c>
      <c r="K23" s="3"/>
    </row>
    <row r="24" spans="1:18" ht="17.100000000000001" customHeight="1" x14ac:dyDescent="0.3">
      <c r="A24" s="69" t="s">
        <v>24</v>
      </c>
      <c r="B24" s="69"/>
      <c r="C24" s="70"/>
      <c r="D24" s="8">
        <v>2033</v>
      </c>
      <c r="E24" s="8">
        <v>2197</v>
      </c>
      <c r="F24" s="71" t="s">
        <v>25</v>
      </c>
      <c r="G24" s="72"/>
      <c r="H24" s="72"/>
      <c r="I24" s="6"/>
      <c r="J24" s="22">
        <f>'DIZEL I LOŽ ULJE'!E9-'DIZEL I LOŽ ULJE'!E10+'DIZEL I LOŽ ULJE'!E12-'DIZEL I LOŽ ULJE'!E13+'DIZEL I LOŽ ULJE'!E15</f>
        <v>728840</v>
      </c>
      <c r="K24" s="3"/>
    </row>
    <row r="25" spans="1:18" ht="17.100000000000001" customHeight="1" x14ac:dyDescent="0.3">
      <c r="A25" s="69" t="s">
        <v>26</v>
      </c>
      <c r="B25" s="69"/>
      <c r="C25" s="70"/>
      <c r="D25" s="8">
        <v>3506</v>
      </c>
      <c r="E25" s="8">
        <v>4872</v>
      </c>
      <c r="F25" s="71" t="s">
        <v>27</v>
      </c>
      <c r="G25" s="72"/>
      <c r="H25" s="72"/>
      <c r="I25" s="6"/>
      <c r="J25" s="22">
        <f>'MAZIVA, PARAFINI, VAZELINI'!E9-'MAZIVA, PARAFINI, VAZELINI'!E10+'MAZIVA, PARAFINI, VAZELINI'!E12-'MAZIVA, PARAFINI, VAZELINI'!E13+'MAZIVA, PARAFINI, VAZELINI'!E15</f>
        <v>12233</v>
      </c>
      <c r="K25" s="3"/>
      <c r="M25" s="44">
        <f>J29-P14</f>
        <v>959421</v>
      </c>
    </row>
    <row r="26" spans="1:18" ht="17.100000000000001" customHeight="1" x14ac:dyDescent="0.3">
      <c r="A26" s="69" t="s">
        <v>30</v>
      </c>
      <c r="B26" s="69"/>
      <c r="C26" s="70"/>
      <c r="D26" s="9">
        <v>70</v>
      </c>
      <c r="E26" s="9">
        <v>274</v>
      </c>
      <c r="F26" s="71" t="s">
        <v>31</v>
      </c>
      <c r="G26" s="72"/>
      <c r="H26" s="72"/>
      <c r="I26" s="6"/>
      <c r="J26" s="22">
        <f>'Bitumen, Naftni koks i white sp'!E9-'Bitumen, Naftni koks i white sp'!E10+'Bitumen, Naftni koks i white sp'!E11-'Bitumen, Naftni koks i white sp'!E12</f>
        <v>59338</v>
      </c>
      <c r="K26" s="3"/>
    </row>
    <row r="27" spans="1:18" ht="17.100000000000001" customHeight="1" x14ac:dyDescent="0.3">
      <c r="A27" s="69" t="s">
        <v>32</v>
      </c>
      <c r="B27" s="69"/>
      <c r="C27" s="70"/>
      <c r="D27" s="8">
        <v>2420</v>
      </c>
      <c r="E27" s="8">
        <v>2030</v>
      </c>
      <c r="F27" s="71" t="s">
        <v>33</v>
      </c>
      <c r="G27" s="72"/>
      <c r="H27" s="72"/>
      <c r="I27" s="6"/>
      <c r="J27" s="22">
        <v>20561</v>
      </c>
      <c r="K27" s="3"/>
    </row>
    <row r="28" spans="1:18" ht="17.100000000000001" customHeight="1" x14ac:dyDescent="0.3">
      <c r="A28" s="69" t="s">
        <v>34</v>
      </c>
      <c r="B28" s="69"/>
      <c r="C28" s="70"/>
      <c r="D28" s="9">
        <v>508</v>
      </c>
      <c r="E28" s="9">
        <v>371</v>
      </c>
      <c r="F28" s="71" t="s">
        <v>35</v>
      </c>
      <c r="G28" s="72"/>
      <c r="H28" s="72"/>
      <c r="I28" s="6"/>
      <c r="J28" s="22">
        <f>'Bitumen, Naftni koks i white sp'!E41-'Bitumen, Naftni koks i white sp'!E44+'Bitumen, Naftni koks i white sp'!E45</f>
        <v>989</v>
      </c>
      <c r="K28" s="3"/>
      <c r="Q28" s="7">
        <v>989</v>
      </c>
      <c r="R28" s="7" t="s">
        <v>86</v>
      </c>
    </row>
    <row r="29" spans="1:18" ht="17.100000000000001" customHeight="1" x14ac:dyDescent="0.25">
      <c r="A29" s="69" t="s">
        <v>36</v>
      </c>
      <c r="B29" s="69"/>
      <c r="C29" s="70"/>
      <c r="D29" s="9">
        <v>24</v>
      </c>
      <c r="E29" s="9">
        <v>24</v>
      </c>
      <c r="F29" s="71" t="s">
        <v>37</v>
      </c>
      <c r="G29" s="72"/>
      <c r="H29" s="72"/>
      <c r="I29" s="6"/>
      <c r="J29" s="120">
        <f>SUM(J22:J28)</f>
        <v>974213</v>
      </c>
      <c r="K29" s="3"/>
      <c r="M29" s="8">
        <v>44250</v>
      </c>
      <c r="O29" s="7">
        <v>10</v>
      </c>
      <c r="Q29" s="7">
        <v>16977</v>
      </c>
    </row>
    <row r="30" spans="1:18" ht="17.100000000000001" customHeight="1" x14ac:dyDescent="0.25">
      <c r="A30" s="69" t="s">
        <v>38</v>
      </c>
      <c r="B30" s="69"/>
      <c r="C30" s="70"/>
      <c r="D30" s="8">
        <v>3506</v>
      </c>
      <c r="E30" s="8">
        <v>2605</v>
      </c>
      <c r="F30" s="71" t="s">
        <v>39</v>
      </c>
      <c r="G30" s="72"/>
      <c r="H30" s="72"/>
      <c r="I30" s="6"/>
      <c r="J30" s="121" t="s">
        <v>79</v>
      </c>
      <c r="K30" s="122"/>
      <c r="M30" s="15">
        <f>'[1]radna III'!$H$50</f>
        <v>83728</v>
      </c>
      <c r="O30" s="7">
        <v>940</v>
      </c>
      <c r="Q30" s="15">
        <v>609</v>
      </c>
    </row>
    <row r="31" spans="1:18" ht="17.100000000000001" customHeight="1" x14ac:dyDescent="0.25">
      <c r="A31" s="69" t="s">
        <v>40</v>
      </c>
      <c r="B31" s="69"/>
      <c r="C31" s="70"/>
      <c r="D31" s="8">
        <v>1137</v>
      </c>
      <c r="E31" s="8">
        <v>964</v>
      </c>
      <c r="F31" s="71" t="s">
        <v>41</v>
      </c>
      <c r="G31" s="72"/>
      <c r="H31" s="72"/>
      <c r="I31" s="6"/>
      <c r="J31" s="6"/>
      <c r="K31" s="3"/>
      <c r="M31" s="15">
        <v>658957</v>
      </c>
      <c r="O31" s="15">
        <v>6832</v>
      </c>
      <c r="Q31" s="15">
        <f>'[1]radna III'!$S$33</f>
        <v>23077</v>
      </c>
    </row>
    <row r="32" spans="1:18" ht="17.100000000000001" customHeight="1" x14ac:dyDescent="0.25">
      <c r="A32" s="64"/>
      <c r="B32" s="64"/>
      <c r="C32" s="81"/>
      <c r="D32" s="8"/>
      <c r="E32" s="8"/>
      <c r="F32" s="73"/>
      <c r="G32" s="56"/>
      <c r="H32" s="56"/>
      <c r="I32" s="6"/>
      <c r="J32" s="6"/>
      <c r="K32" s="3"/>
      <c r="M32" s="15">
        <v>10684</v>
      </c>
      <c r="O32" s="41">
        <v>280</v>
      </c>
      <c r="Q32" s="15">
        <v>724</v>
      </c>
    </row>
    <row r="33" spans="1:18" ht="17.100000000000001" customHeight="1" x14ac:dyDescent="0.25">
      <c r="A33" s="74" t="s">
        <v>42</v>
      </c>
      <c r="B33" s="74"/>
      <c r="C33" s="75"/>
      <c r="D33" s="9">
        <v>3</v>
      </c>
      <c r="E33" s="9">
        <v>10</v>
      </c>
      <c r="F33" s="76" t="s">
        <v>43</v>
      </c>
      <c r="G33" s="77"/>
      <c r="H33" s="77"/>
      <c r="I33" s="6"/>
      <c r="J33" s="6"/>
      <c r="K33" s="3"/>
      <c r="M33" s="45">
        <f>SUM(M29:M32)</f>
        <v>797619</v>
      </c>
      <c r="O33" s="15">
        <v>59338</v>
      </c>
      <c r="Q33" s="33">
        <v>20561</v>
      </c>
    </row>
    <row r="34" spans="1:18" ht="17.100000000000001" customHeight="1" x14ac:dyDescent="0.25">
      <c r="A34" s="74" t="s">
        <v>44</v>
      </c>
      <c r="B34" s="74"/>
      <c r="C34" s="75"/>
      <c r="D34" s="8">
        <v>33419</v>
      </c>
      <c r="E34" s="8">
        <v>44250</v>
      </c>
      <c r="F34" s="76" t="s">
        <v>45</v>
      </c>
      <c r="G34" s="77"/>
      <c r="H34" s="77"/>
      <c r="I34" s="6"/>
      <c r="J34" s="6"/>
      <c r="K34" s="3"/>
      <c r="M34" s="134">
        <f>M33/M25*100</f>
        <v>83.135453570434663</v>
      </c>
      <c r="N34" s="129" t="s">
        <v>80</v>
      </c>
      <c r="O34" s="46">
        <f>SUM(O29:O33)</f>
        <v>67400</v>
      </c>
      <c r="Q34" s="47">
        <f>SUM(Q28:Q33)</f>
        <v>62937</v>
      </c>
    </row>
    <row r="35" spans="1:18" ht="17.100000000000001" customHeight="1" x14ac:dyDescent="0.25">
      <c r="A35" s="74" t="s">
        <v>46</v>
      </c>
      <c r="B35" s="74"/>
      <c r="C35" s="75"/>
      <c r="D35" s="9">
        <v>850</v>
      </c>
      <c r="E35" s="8">
        <v>1016</v>
      </c>
      <c r="F35" s="76" t="s">
        <v>47</v>
      </c>
      <c r="G35" s="77"/>
      <c r="H35" s="77"/>
      <c r="I35" s="6"/>
      <c r="J35" s="6"/>
      <c r="K35" s="3"/>
      <c r="O35" s="135">
        <f>O34/M25*100</f>
        <v>7.0250703288754366</v>
      </c>
      <c r="P35" s="130" t="s">
        <v>81</v>
      </c>
      <c r="Q35" s="136">
        <f>Q34/M25*100</f>
        <v>6.5598939360301687</v>
      </c>
      <c r="R35" s="131" t="s">
        <v>82</v>
      </c>
    </row>
    <row r="36" spans="1:18" ht="17.100000000000001" customHeight="1" x14ac:dyDescent="0.25">
      <c r="A36" s="74" t="s">
        <v>48</v>
      </c>
      <c r="B36" s="74"/>
      <c r="C36" s="75"/>
      <c r="D36" s="8">
        <v>1672</v>
      </c>
      <c r="E36" s="8">
        <v>2270</v>
      </c>
      <c r="F36" s="76" t="s">
        <v>49</v>
      </c>
      <c r="G36" s="77"/>
      <c r="H36" s="77"/>
      <c r="I36" s="43">
        <f>E37+E36+E35+E33</f>
        <v>3716</v>
      </c>
      <c r="J36" s="6"/>
      <c r="K36" s="3"/>
    </row>
    <row r="37" spans="1:18" ht="17.100000000000001" customHeight="1" x14ac:dyDescent="0.25">
      <c r="A37" s="74" t="s">
        <v>50</v>
      </c>
      <c r="B37" s="74"/>
      <c r="C37" s="75"/>
      <c r="D37" s="9">
        <v>364</v>
      </c>
      <c r="E37" s="9">
        <v>420</v>
      </c>
      <c r="F37" s="76" t="s">
        <v>51</v>
      </c>
      <c r="G37" s="77"/>
      <c r="H37" s="77"/>
      <c r="I37" s="6"/>
      <c r="J37" s="6"/>
      <c r="K37" s="3"/>
      <c r="M37" s="7">
        <v>3706</v>
      </c>
    </row>
    <row r="38" spans="1:18" ht="17.100000000000001" customHeight="1" x14ac:dyDescent="0.25">
      <c r="A38" s="6"/>
      <c r="B38" s="6"/>
      <c r="C38" s="6"/>
      <c r="D38" s="10"/>
      <c r="E38" s="10"/>
      <c r="F38" s="6"/>
      <c r="G38" s="6"/>
      <c r="H38" s="6"/>
      <c r="I38" s="6"/>
      <c r="J38" s="6"/>
      <c r="K38" s="3"/>
      <c r="M38" s="7">
        <v>2030</v>
      </c>
    </row>
    <row r="39" spans="1:18" ht="17.100000000000001" customHeight="1" x14ac:dyDescent="0.25">
      <c r="A39" s="6"/>
      <c r="B39" s="6"/>
      <c r="C39" s="6"/>
      <c r="D39" s="10"/>
      <c r="E39" s="10"/>
      <c r="F39" s="6"/>
      <c r="G39" s="6"/>
      <c r="H39" s="6"/>
      <c r="I39" s="6"/>
      <c r="J39" s="6"/>
      <c r="K39" s="3"/>
      <c r="M39" s="7">
        <v>25331</v>
      </c>
    </row>
    <row r="40" spans="1:18" ht="17.100000000000001" customHeight="1" x14ac:dyDescent="0.25">
      <c r="A40" s="6"/>
      <c r="B40" s="6"/>
      <c r="C40" s="6"/>
      <c r="D40" s="10"/>
      <c r="E40" s="10"/>
      <c r="F40" s="6"/>
      <c r="G40" s="6"/>
      <c r="H40" s="6"/>
      <c r="I40" s="6"/>
      <c r="J40" s="6"/>
      <c r="K40" s="3"/>
      <c r="M40" s="7">
        <v>398</v>
      </c>
      <c r="P40" s="44">
        <f>M41+Q34+O34+M33</f>
        <v>959421</v>
      </c>
      <c r="Q40" s="133">
        <f>M34+O35+Q35+M42</f>
        <v>100</v>
      </c>
    </row>
    <row r="41" spans="1:18" ht="17.100000000000001" customHeight="1" x14ac:dyDescent="0.25">
      <c r="A41" s="6"/>
      <c r="B41" s="6"/>
      <c r="C41" s="6"/>
      <c r="D41" s="10"/>
      <c r="E41" s="10"/>
      <c r="F41" s="6"/>
      <c r="G41" s="6"/>
      <c r="H41" s="6"/>
      <c r="I41" s="6"/>
      <c r="J41" s="6"/>
      <c r="K41" s="3"/>
      <c r="M41" s="47">
        <f>SUM(M37:M40)</f>
        <v>31465</v>
      </c>
      <c r="P41" s="44">
        <f>N18-P40</f>
        <v>0</v>
      </c>
    </row>
    <row r="42" spans="1:18" ht="17.100000000000001" customHeight="1" x14ac:dyDescent="0.25">
      <c r="A42" s="6"/>
      <c r="B42" s="6"/>
      <c r="C42" s="6"/>
      <c r="D42" s="10"/>
      <c r="E42" s="10"/>
      <c r="F42" s="6"/>
      <c r="G42" s="6"/>
      <c r="H42" s="6"/>
      <c r="I42" s="6"/>
      <c r="J42" s="6"/>
      <c r="K42" s="3"/>
      <c r="M42" s="137">
        <f>M41/M25*100</f>
        <v>3.2795821646597272</v>
      </c>
      <c r="N42" s="132" t="s">
        <v>83</v>
      </c>
      <c r="O42" s="132"/>
    </row>
    <row r="43" spans="1:18" ht="17.100000000000001" customHeight="1" x14ac:dyDescent="0.25">
      <c r="A43" s="6"/>
      <c r="B43" s="6"/>
      <c r="C43" s="6"/>
      <c r="D43" s="10"/>
      <c r="E43" s="10"/>
      <c r="F43" s="6"/>
      <c r="G43" s="6"/>
      <c r="H43" s="6"/>
      <c r="I43" s="6"/>
      <c r="J43" s="6"/>
      <c r="K43" s="3"/>
    </row>
    <row r="44" spans="1:18" ht="17.100000000000001" customHeight="1" x14ac:dyDescent="0.25">
      <c r="A44" s="6"/>
      <c r="B44" s="6"/>
      <c r="C44" s="6"/>
      <c r="D44" s="10"/>
      <c r="E44" s="10"/>
      <c r="F44" s="6"/>
      <c r="G44" s="6"/>
      <c r="H44" s="6"/>
      <c r="I44" s="6"/>
      <c r="J44" s="6"/>
      <c r="K44" s="3"/>
    </row>
    <row r="45" spans="1:18" ht="17.100000000000001" customHeight="1" x14ac:dyDescent="0.25">
      <c r="A45" s="6"/>
      <c r="B45" s="6"/>
      <c r="C45" s="6"/>
      <c r="D45" s="10"/>
      <c r="E45" s="10"/>
      <c r="F45" s="6"/>
      <c r="G45" s="6"/>
      <c r="H45" s="6"/>
      <c r="I45" s="6"/>
      <c r="J45" s="6"/>
      <c r="K45" s="5"/>
    </row>
    <row r="46" spans="1:18" ht="17.100000000000001" customHeight="1" x14ac:dyDescent="0.25">
      <c r="A46" s="6"/>
      <c r="B46" s="6"/>
      <c r="C46" s="6"/>
      <c r="D46" s="10"/>
      <c r="E46" s="10"/>
      <c r="F46" s="6"/>
      <c r="G46" s="6"/>
      <c r="H46" s="6"/>
      <c r="I46" s="6"/>
      <c r="J46" s="6"/>
      <c r="K46" s="5"/>
    </row>
    <row r="47" spans="1:18" ht="17.100000000000001" customHeight="1" x14ac:dyDescent="0.25">
      <c r="A47" s="6"/>
      <c r="B47" s="6"/>
      <c r="C47" s="6"/>
      <c r="D47" s="10"/>
      <c r="E47" s="10"/>
      <c r="F47" s="6"/>
      <c r="G47" s="6"/>
      <c r="H47" s="6"/>
      <c r="I47" s="6"/>
      <c r="J47" s="6"/>
      <c r="K47" s="3"/>
    </row>
    <row r="48" spans="1:18" ht="17.100000000000001" customHeight="1" x14ac:dyDescent="0.25">
      <c r="A48" s="6"/>
      <c r="B48" s="6"/>
      <c r="C48" s="6"/>
      <c r="D48" s="10"/>
      <c r="E48" s="10"/>
      <c r="F48" s="6"/>
      <c r="G48" s="6"/>
      <c r="H48" s="6"/>
      <c r="I48" s="6"/>
      <c r="J48" s="6"/>
      <c r="K48" s="3"/>
    </row>
    <row r="49" spans="1:11" ht="17.100000000000001" customHeight="1" x14ac:dyDescent="0.25">
      <c r="A49" s="6"/>
      <c r="B49" s="6"/>
      <c r="C49" s="6"/>
      <c r="D49" s="10"/>
      <c r="E49" s="10"/>
      <c r="F49" s="6"/>
      <c r="G49" s="6"/>
      <c r="H49" s="6"/>
      <c r="I49" s="6"/>
      <c r="J49" s="6"/>
      <c r="K49" s="3"/>
    </row>
    <row r="50" spans="1:11" ht="17.100000000000001" customHeight="1" x14ac:dyDescent="0.25">
      <c r="A50" s="6"/>
      <c r="B50" s="6"/>
      <c r="C50" s="6"/>
      <c r="D50" s="10"/>
      <c r="E50" s="10"/>
      <c r="F50" s="6"/>
      <c r="G50" s="6"/>
      <c r="H50" s="6"/>
      <c r="I50" s="6"/>
      <c r="J50" s="6"/>
      <c r="K50" s="3"/>
    </row>
    <row r="51" spans="1:11" ht="17.100000000000001" customHeight="1" x14ac:dyDescent="0.25">
      <c r="A51" s="6"/>
      <c r="B51" s="6"/>
      <c r="C51" s="6"/>
      <c r="D51" s="10"/>
      <c r="E51" s="10"/>
      <c r="F51" s="6"/>
      <c r="G51" s="6"/>
      <c r="H51" s="6"/>
      <c r="I51" s="6"/>
      <c r="J51" s="6"/>
      <c r="K51" s="3"/>
    </row>
    <row r="52" spans="1:11" ht="17.100000000000001" customHeight="1" x14ac:dyDescent="0.25">
      <c r="A52" s="6"/>
      <c r="B52" s="6"/>
      <c r="C52" s="6"/>
      <c r="D52" s="10"/>
      <c r="E52" s="10"/>
      <c r="F52" s="6"/>
      <c r="G52" s="6"/>
      <c r="H52" s="6"/>
      <c r="I52" s="6"/>
      <c r="J52" s="6"/>
      <c r="K52" s="3"/>
    </row>
    <row r="53" spans="1:11" ht="17.100000000000001" customHeight="1" x14ac:dyDescent="0.25">
      <c r="A53" s="6"/>
      <c r="B53" s="6"/>
      <c r="C53" s="6"/>
      <c r="D53" s="10"/>
      <c r="E53" s="10"/>
      <c r="F53" s="6"/>
      <c r="G53" s="6"/>
      <c r="H53" s="6"/>
      <c r="I53" s="6"/>
      <c r="J53" s="6"/>
      <c r="K53" s="3"/>
    </row>
    <row r="54" spans="1:11" ht="17.100000000000001" customHeight="1" x14ac:dyDescent="0.25">
      <c r="A54" s="6"/>
      <c r="B54" s="6"/>
      <c r="C54" s="6"/>
      <c r="D54" s="10"/>
      <c r="E54" s="10"/>
      <c r="F54" s="6"/>
      <c r="G54" s="6"/>
      <c r="H54" s="6"/>
      <c r="I54" s="6"/>
      <c r="J54" s="6"/>
      <c r="K54" s="3"/>
    </row>
    <row r="55" spans="1:11" ht="17.100000000000001" customHeight="1" x14ac:dyDescent="0.25">
      <c r="A55" s="6"/>
      <c r="B55" s="6"/>
      <c r="C55" s="6"/>
      <c r="D55" s="10"/>
      <c r="E55" s="10"/>
      <c r="F55" s="6"/>
      <c r="G55" s="6"/>
      <c r="H55" s="6"/>
      <c r="I55" s="6"/>
      <c r="J55" s="6"/>
      <c r="K55" s="3"/>
    </row>
    <row r="56" spans="1:11" ht="17.100000000000001" customHeight="1" x14ac:dyDescent="0.25">
      <c r="A56" s="6"/>
      <c r="B56" s="6"/>
      <c r="C56" s="6"/>
      <c r="D56" s="10"/>
      <c r="E56" s="10"/>
      <c r="F56" s="6"/>
      <c r="G56" s="6"/>
      <c r="H56" s="6"/>
      <c r="I56" s="6"/>
      <c r="J56" s="6"/>
      <c r="K56" s="3"/>
    </row>
    <row r="57" spans="1:11" ht="17.100000000000001" customHeight="1" x14ac:dyDescent="0.25">
      <c r="A57" s="6"/>
      <c r="B57" s="6"/>
      <c r="C57" s="6"/>
      <c r="D57" s="10"/>
      <c r="E57" s="10"/>
      <c r="F57" s="6"/>
      <c r="G57" s="6"/>
      <c r="H57" s="6"/>
      <c r="I57" s="6"/>
      <c r="J57" s="6"/>
      <c r="K57" s="3"/>
    </row>
    <row r="58" spans="1:11" ht="17.100000000000001" customHeight="1" x14ac:dyDescent="0.25">
      <c r="A58" s="6"/>
      <c r="B58" s="6"/>
      <c r="C58" s="6"/>
      <c r="D58" s="10"/>
      <c r="E58" s="10"/>
      <c r="F58" s="6"/>
      <c r="G58" s="6"/>
      <c r="H58" s="6"/>
      <c r="I58" s="6"/>
      <c r="J58" s="6"/>
      <c r="K58" s="3"/>
    </row>
    <row r="59" spans="1:11" ht="17.100000000000001" customHeight="1" x14ac:dyDescent="0.25">
      <c r="A59" s="6"/>
      <c r="B59" s="6"/>
      <c r="C59" s="6"/>
      <c r="D59" s="10"/>
      <c r="E59" s="10"/>
      <c r="F59" s="6"/>
      <c r="G59" s="6"/>
      <c r="H59" s="6"/>
      <c r="I59" s="6"/>
      <c r="J59" s="6"/>
      <c r="K59" s="3"/>
    </row>
    <row r="60" spans="1:11" ht="17.100000000000001" customHeight="1" x14ac:dyDescent="0.25">
      <c r="A60" s="6"/>
      <c r="B60" s="6"/>
      <c r="C60" s="6"/>
      <c r="D60" s="10"/>
      <c r="E60" s="10"/>
      <c r="F60" s="6"/>
      <c r="G60" s="6"/>
      <c r="H60" s="6"/>
      <c r="I60" s="6"/>
      <c r="J60" s="6"/>
      <c r="K60" s="3"/>
    </row>
    <row r="61" spans="1:11" ht="17.100000000000001" customHeight="1" x14ac:dyDescent="0.25">
      <c r="A61" s="6"/>
      <c r="B61" s="6"/>
      <c r="C61" s="6"/>
      <c r="D61" s="10"/>
      <c r="E61" s="10"/>
      <c r="F61" s="6"/>
      <c r="G61" s="6"/>
      <c r="H61" s="6"/>
      <c r="I61" s="6"/>
      <c r="J61" s="6"/>
      <c r="K61" s="3"/>
    </row>
    <row r="62" spans="1:11" ht="17.100000000000001" customHeight="1" x14ac:dyDescent="0.25">
      <c r="A62" s="6"/>
      <c r="B62" s="6"/>
      <c r="C62" s="6"/>
      <c r="D62" s="10"/>
      <c r="E62" s="10"/>
      <c r="F62" s="6"/>
      <c r="G62" s="6"/>
      <c r="H62" s="6"/>
      <c r="I62" s="6"/>
      <c r="J62" s="6"/>
      <c r="K62" s="3"/>
    </row>
    <row r="63" spans="1:11" ht="17.100000000000001" customHeight="1" x14ac:dyDescent="0.25">
      <c r="A63" s="6"/>
      <c r="B63" s="6"/>
      <c r="C63" s="6"/>
      <c r="D63" s="10"/>
      <c r="E63" s="10"/>
      <c r="F63" s="6"/>
      <c r="G63" s="6"/>
      <c r="H63" s="6"/>
      <c r="I63" s="6"/>
      <c r="J63" s="6"/>
      <c r="K63" s="3"/>
    </row>
    <row r="64" spans="1:11" ht="17.100000000000001" customHeight="1" x14ac:dyDescent="0.25">
      <c r="A64" s="6"/>
      <c r="B64" s="6"/>
      <c r="C64" s="6"/>
      <c r="D64" s="10"/>
      <c r="E64" s="10"/>
      <c r="F64" s="6"/>
      <c r="G64" s="6"/>
      <c r="H64" s="6"/>
      <c r="I64" s="6"/>
      <c r="J64" s="6"/>
      <c r="K64" s="3"/>
    </row>
    <row r="65" spans="1:11" ht="17.100000000000001" customHeight="1" x14ac:dyDescent="0.25">
      <c r="A65" s="6"/>
      <c r="B65" s="6"/>
      <c r="C65" s="6"/>
      <c r="D65" s="10"/>
      <c r="E65" s="10"/>
      <c r="F65" s="6"/>
      <c r="G65" s="6"/>
      <c r="H65" s="6"/>
      <c r="I65" s="6"/>
      <c r="J65" s="6"/>
      <c r="K65" s="4"/>
    </row>
    <row r="66" spans="1:11" ht="17.100000000000001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3"/>
    </row>
    <row r="67" spans="1:11" ht="17.100000000000001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4"/>
    </row>
    <row r="68" spans="1:11" ht="17.100000000000001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12"/>
    </row>
    <row r="69" spans="1:11" ht="17.100000000000001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1" ht="17.100000000000001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1" ht="17.100000000000001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1" ht="17.100000000000001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1" ht="17.100000000000001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1" ht="17.100000000000001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1" ht="17.100000000000001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</row>
  </sheetData>
  <mergeCells count="80">
    <mergeCell ref="A32:C32"/>
    <mergeCell ref="F32:H32"/>
    <mergeCell ref="A36:C36"/>
    <mergeCell ref="F36:H36"/>
    <mergeCell ref="A37:C37"/>
    <mergeCell ref="F37:H37"/>
    <mergeCell ref="A33:C33"/>
    <mergeCell ref="F33:H33"/>
    <mergeCell ref="A34:C34"/>
    <mergeCell ref="F34:H34"/>
    <mergeCell ref="A35:C35"/>
    <mergeCell ref="F35:H35"/>
    <mergeCell ref="A14:C14"/>
    <mergeCell ref="F14:H14"/>
    <mergeCell ref="A16:C16"/>
    <mergeCell ref="F16:H16"/>
    <mergeCell ref="A15:C15"/>
    <mergeCell ref="F15:H15"/>
    <mergeCell ref="A29:C29"/>
    <mergeCell ref="F29:H29"/>
    <mergeCell ref="A30:C30"/>
    <mergeCell ref="F30:H30"/>
    <mergeCell ref="A31:C31"/>
    <mergeCell ref="F31:H31"/>
    <mergeCell ref="A26:C26"/>
    <mergeCell ref="F26:H26"/>
    <mergeCell ref="A27:C27"/>
    <mergeCell ref="F27:H27"/>
    <mergeCell ref="A28:C28"/>
    <mergeCell ref="F28:H28"/>
    <mergeCell ref="A23:C23"/>
    <mergeCell ref="F23:H23"/>
    <mergeCell ref="A24:C24"/>
    <mergeCell ref="F24:H24"/>
    <mergeCell ref="A25:C25"/>
    <mergeCell ref="F25:H25"/>
    <mergeCell ref="A20:C20"/>
    <mergeCell ref="F20:H20"/>
    <mergeCell ref="A21:C21"/>
    <mergeCell ref="F21:H21"/>
    <mergeCell ref="A22:C22"/>
    <mergeCell ref="F22:H22"/>
    <mergeCell ref="A17:C17"/>
    <mergeCell ref="F17:H17"/>
    <mergeCell ref="A19:C19"/>
    <mergeCell ref="F19:H19"/>
    <mergeCell ref="A18:C18"/>
    <mergeCell ref="F18:H18"/>
    <mergeCell ref="A10:C10"/>
    <mergeCell ref="F10:H10"/>
    <mergeCell ref="A12:C12"/>
    <mergeCell ref="F12:H12"/>
    <mergeCell ref="A13:C13"/>
    <mergeCell ref="F13:H13"/>
    <mergeCell ref="A11:C11"/>
    <mergeCell ref="F11:H11"/>
    <mergeCell ref="A9:C9"/>
    <mergeCell ref="F9:H9"/>
    <mergeCell ref="A1:C1"/>
    <mergeCell ref="A2:C2"/>
    <mergeCell ref="A3:C3"/>
    <mergeCell ref="A4:C4"/>
    <mergeCell ref="E7:E8"/>
    <mergeCell ref="A5:C5"/>
    <mergeCell ref="D6:E6"/>
    <mergeCell ref="A6:C6"/>
    <mergeCell ref="F1:H1"/>
    <mergeCell ref="F2:H2"/>
    <mergeCell ref="F3:H3"/>
    <mergeCell ref="F4:H4"/>
    <mergeCell ref="F5:H5"/>
    <mergeCell ref="F6:H6"/>
    <mergeCell ref="F7:H8"/>
    <mergeCell ref="A7:C8"/>
    <mergeCell ref="D1:E1"/>
    <mergeCell ref="D2:E2"/>
    <mergeCell ref="D4:E4"/>
    <mergeCell ref="D5:E5"/>
    <mergeCell ref="D3:E3"/>
    <mergeCell ref="D7:D8"/>
  </mergeCells>
  <pageMargins left="1" right="1" top="1" bottom="1" header="0.5" footer="0.5"/>
  <pageSetup paperSize="9" orientation="portrait" horizontalDpi="300" verticalDpi="300"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'TEČNI NAFTNI PLIN'!A7:A65</xm:f>
              <xm:sqref>A7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'TEČNI NAFTNI PLIN'!D38:E38</xm:f>
              <xm:sqref>D38</xm:sqref>
            </x14:sparkline>
            <x14:sparkline>
              <xm:f>'TEČNI NAFTNI PLIN'!D39:E39</xm:f>
              <xm:sqref>D39</xm:sqref>
            </x14:sparkline>
            <x14:sparkline>
              <xm:f>'TEČNI NAFTNI PLIN'!D40:E40</xm:f>
              <xm:sqref>D40</xm:sqref>
            </x14:sparkline>
            <x14:sparkline>
              <xm:f>'TEČNI NAFTNI PLIN'!D41:E41</xm:f>
              <xm:sqref>D41</xm:sqref>
            </x14:sparkline>
            <x14:sparkline>
              <xm:f>'TEČNI NAFTNI PLIN'!D42:E42</xm:f>
              <xm:sqref>D42</xm:sqref>
            </x14:sparkline>
            <x14:sparkline>
              <xm:f>'TEČNI NAFTNI PLIN'!D43:E43</xm:f>
              <xm:sqref>D43</xm:sqref>
            </x14:sparkline>
            <x14:sparkline>
              <xm:f>'TEČNI NAFTNI PLIN'!D44:E44</xm:f>
              <xm:sqref>D44</xm:sqref>
            </x14:sparkline>
            <x14:sparkline>
              <xm:f>'TEČNI NAFTNI PLIN'!D45:E45</xm:f>
              <xm:sqref>D45</xm:sqref>
            </x14:sparkline>
            <x14:sparkline>
              <xm:f>'TEČNI NAFTNI PLIN'!D46:E46</xm:f>
              <xm:sqref>D46</xm:sqref>
            </x14:sparkline>
            <x14:sparkline>
              <xm:f>'TEČNI NAFTNI PLIN'!D47:E47</xm:f>
              <xm:sqref>D47</xm:sqref>
            </x14:sparkline>
            <x14:sparkline>
              <xm:f>'TEČNI NAFTNI PLIN'!D48:E48</xm:f>
              <xm:sqref>D48</xm:sqref>
            </x14:sparkline>
            <x14:sparkline>
              <xm:f>'TEČNI NAFTNI PLIN'!D49:E49</xm:f>
              <xm:sqref>D49</xm:sqref>
            </x14:sparkline>
            <x14:sparkline>
              <xm:f>'TEČNI NAFTNI PLIN'!D50:E50</xm:f>
              <xm:sqref>D50</xm:sqref>
            </x14:sparkline>
            <x14:sparkline>
              <xm:f>'TEČNI NAFTNI PLIN'!D51:E51</xm:f>
              <xm:sqref>D51</xm:sqref>
            </x14:sparkline>
            <x14:sparkline>
              <xm:f>'TEČNI NAFTNI PLIN'!D52:E52</xm:f>
              <xm:sqref>D52</xm:sqref>
            </x14:sparkline>
            <x14:sparkline>
              <xm:f>'TEČNI NAFTNI PLIN'!D53:E53</xm:f>
              <xm:sqref>D53</xm:sqref>
            </x14:sparkline>
            <x14:sparkline>
              <xm:f>'TEČNI NAFTNI PLIN'!D54:E54</xm:f>
              <xm:sqref>D54</xm:sqref>
            </x14:sparkline>
            <x14:sparkline>
              <xm:f>'TEČNI NAFTNI PLIN'!D55:E55</xm:f>
              <xm:sqref>D55</xm:sqref>
            </x14:sparkline>
            <x14:sparkline>
              <xm:f>'TEČNI NAFTNI PLIN'!D56:E56</xm:f>
              <xm:sqref>D56</xm:sqref>
            </x14:sparkline>
            <x14:sparkline>
              <xm:f>'TEČNI NAFTNI PLIN'!D57:E57</xm:f>
              <xm:sqref>D57</xm:sqref>
            </x14:sparkline>
            <x14:sparkline>
              <xm:f>'TEČNI NAFTNI PLIN'!D58:E58</xm:f>
              <xm:sqref>D58</xm:sqref>
            </x14:sparkline>
            <x14:sparkline>
              <xm:f>'TEČNI NAFTNI PLIN'!D59:E59</xm:f>
              <xm:sqref>D59</xm:sqref>
            </x14:sparkline>
            <x14:sparkline>
              <xm:f>'TEČNI NAFTNI PLIN'!D60:E60</xm:f>
              <xm:sqref>D60</xm:sqref>
            </x14:sparkline>
            <x14:sparkline>
              <xm:f>'TEČNI NAFTNI PLIN'!D61:E61</xm:f>
              <xm:sqref>D61</xm:sqref>
            </x14:sparkline>
            <x14:sparkline>
              <xm:f>'TEČNI NAFTNI PLIN'!D62:E62</xm:f>
              <xm:sqref>D62</xm:sqref>
            </x14:sparkline>
            <x14:sparkline>
              <xm:f>'TEČNI NAFTNI PLIN'!D63:E63</xm:f>
              <xm:sqref>D63</xm:sqref>
            </x14:sparkline>
            <x14:sparkline>
              <xm:f>'TEČNI NAFTNI PLIN'!D64:E64</xm:f>
              <xm:sqref>D64</xm:sqref>
            </x14:sparkline>
            <x14:sparkline>
              <xm:f>'TEČNI NAFTNI PLIN'!D65:E65</xm:f>
              <xm:sqref>D65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56"/>
  <sheetViews>
    <sheetView topLeftCell="A10" workbookViewId="0">
      <selection activeCell="I39" sqref="I39"/>
    </sheetView>
  </sheetViews>
  <sheetFormatPr defaultRowHeight="17.100000000000001" customHeight="1" x14ac:dyDescent="0.25"/>
  <cols>
    <col min="1" max="3" width="8.7109375" style="7" customWidth="1"/>
    <col min="4" max="5" width="10.7109375" style="7" customWidth="1"/>
    <col min="6" max="8" width="8.7109375" style="7" customWidth="1"/>
    <col min="9" max="16384" width="9.140625" style="7"/>
  </cols>
  <sheetData>
    <row r="1" spans="1:12" ht="17.100000000000001" customHeight="1" x14ac:dyDescent="0.25">
      <c r="A1" s="83"/>
      <c r="B1" s="83"/>
      <c r="C1" s="83"/>
      <c r="D1" s="89" t="s">
        <v>0</v>
      </c>
      <c r="E1" s="89"/>
      <c r="F1" s="83"/>
      <c r="G1" s="83"/>
      <c r="H1" s="83"/>
      <c r="L1" s="19"/>
    </row>
    <row r="2" spans="1:12" ht="17.100000000000001" customHeight="1" x14ac:dyDescent="0.25">
      <c r="A2" s="83"/>
      <c r="B2" s="83"/>
      <c r="C2" s="83"/>
      <c r="D2" s="88" t="s">
        <v>1</v>
      </c>
      <c r="E2" s="88"/>
      <c r="F2" s="83"/>
      <c r="G2" s="83"/>
      <c r="H2" s="83"/>
      <c r="L2" s="4"/>
    </row>
    <row r="3" spans="1:12" ht="12" customHeight="1" x14ac:dyDescent="0.25">
      <c r="A3" s="83"/>
      <c r="B3" s="83"/>
      <c r="C3" s="83"/>
      <c r="D3" s="85"/>
      <c r="E3" s="85"/>
      <c r="F3" s="83"/>
      <c r="G3" s="83"/>
      <c r="H3" s="83"/>
      <c r="L3" s="4"/>
    </row>
    <row r="4" spans="1:12" ht="17.100000000000001" customHeight="1" x14ac:dyDescent="0.25">
      <c r="A4" s="83"/>
      <c r="B4" s="83"/>
      <c r="C4" s="83"/>
      <c r="D4" s="89" t="s">
        <v>53</v>
      </c>
      <c r="E4" s="89"/>
      <c r="F4" s="83"/>
      <c r="G4" s="83"/>
      <c r="H4" s="83"/>
      <c r="L4" s="3"/>
    </row>
    <row r="5" spans="1:12" ht="17.100000000000001" customHeight="1" x14ac:dyDescent="0.25">
      <c r="A5" s="83"/>
      <c r="B5" s="83"/>
      <c r="C5" s="83"/>
      <c r="D5" s="88" t="s">
        <v>54</v>
      </c>
      <c r="E5" s="88"/>
      <c r="F5" s="83"/>
      <c r="G5" s="83"/>
      <c r="H5" s="83"/>
      <c r="L5" s="4"/>
    </row>
    <row r="6" spans="1:12" ht="12" customHeight="1" thickBot="1" x14ac:dyDescent="0.3">
      <c r="A6" s="82"/>
      <c r="B6" s="82"/>
      <c r="C6" s="82"/>
      <c r="D6" s="82"/>
      <c r="E6" s="82"/>
      <c r="F6" s="84" t="s">
        <v>70</v>
      </c>
      <c r="G6" s="84"/>
      <c r="H6" s="84"/>
      <c r="L6" s="4"/>
    </row>
    <row r="7" spans="1:12" ht="17.100000000000001" customHeight="1" thickTop="1" x14ac:dyDescent="0.25">
      <c r="A7" s="90"/>
      <c r="B7" s="90"/>
      <c r="C7" s="91"/>
      <c r="D7" s="65">
        <v>2019</v>
      </c>
      <c r="E7" s="65">
        <v>2020</v>
      </c>
      <c r="F7" s="94"/>
      <c r="G7" s="90"/>
      <c r="H7" s="90"/>
      <c r="L7" s="4"/>
    </row>
    <row r="8" spans="1:12" ht="17.100000000000001" customHeight="1" x14ac:dyDescent="0.25">
      <c r="A8" s="92"/>
      <c r="B8" s="92"/>
      <c r="C8" s="93"/>
      <c r="D8" s="66"/>
      <c r="E8" s="66"/>
      <c r="F8" s="95"/>
      <c r="G8" s="92"/>
      <c r="H8" s="92"/>
      <c r="L8" s="4"/>
    </row>
    <row r="9" spans="1:12" ht="17.100000000000001" customHeight="1" x14ac:dyDescent="0.25">
      <c r="A9" s="96" t="s">
        <v>4</v>
      </c>
      <c r="B9" s="96"/>
      <c r="C9" s="97"/>
      <c r="D9" s="15">
        <v>149494</v>
      </c>
      <c r="E9" s="15">
        <v>134403</v>
      </c>
      <c r="F9" s="98" t="s">
        <v>5</v>
      </c>
      <c r="G9" s="99"/>
      <c r="H9" s="99"/>
      <c r="L9" s="4"/>
    </row>
    <row r="10" spans="1:12" ht="17.100000000000001" customHeight="1" x14ac:dyDescent="0.25">
      <c r="A10" s="100" t="s">
        <v>6</v>
      </c>
      <c r="B10" s="100"/>
      <c r="C10" s="101"/>
      <c r="D10" s="36" t="s">
        <v>52</v>
      </c>
      <c r="E10" s="2" t="s">
        <v>52</v>
      </c>
      <c r="F10" s="102" t="s">
        <v>7</v>
      </c>
      <c r="G10" s="103"/>
      <c r="H10" s="103"/>
      <c r="L10" s="4"/>
    </row>
    <row r="11" spans="1:12" ht="12" customHeight="1" x14ac:dyDescent="0.25">
      <c r="A11" s="83"/>
      <c r="B11" s="83"/>
      <c r="C11" s="86"/>
      <c r="D11" s="36"/>
      <c r="E11" s="36"/>
      <c r="F11" s="87"/>
      <c r="G11" s="88"/>
      <c r="H11" s="88"/>
      <c r="L11" s="4"/>
    </row>
    <row r="12" spans="1:12" ht="17.100000000000001" customHeight="1" x14ac:dyDescent="0.25">
      <c r="A12" s="100" t="s">
        <v>8</v>
      </c>
      <c r="B12" s="100"/>
      <c r="C12" s="101"/>
      <c r="D12" s="15">
        <v>51828</v>
      </c>
      <c r="E12" s="15">
        <v>39637</v>
      </c>
      <c r="F12" s="102" t="s">
        <v>9</v>
      </c>
      <c r="G12" s="103"/>
      <c r="H12" s="103"/>
      <c r="L12" s="3"/>
    </row>
    <row r="13" spans="1:12" ht="17.100000000000001" customHeight="1" x14ac:dyDescent="0.25">
      <c r="A13" s="100" t="s">
        <v>10</v>
      </c>
      <c r="B13" s="100"/>
      <c r="C13" s="101"/>
      <c r="D13" s="15">
        <v>74672</v>
      </c>
      <c r="E13" s="15">
        <v>87821</v>
      </c>
      <c r="F13" s="102" t="s">
        <v>11</v>
      </c>
      <c r="G13" s="103"/>
      <c r="H13" s="103"/>
      <c r="L13" s="4"/>
    </row>
    <row r="14" spans="1:12" ht="12" customHeight="1" x14ac:dyDescent="0.25">
      <c r="A14" s="83"/>
      <c r="B14" s="83"/>
      <c r="C14" s="86"/>
      <c r="D14" s="15"/>
      <c r="E14" s="15"/>
      <c r="F14" s="87"/>
      <c r="G14" s="88"/>
      <c r="H14" s="88"/>
      <c r="L14" s="3"/>
    </row>
    <row r="15" spans="1:12" ht="17.100000000000001" customHeight="1" x14ac:dyDescent="0.25">
      <c r="A15" s="100" t="s">
        <v>12</v>
      </c>
      <c r="B15" s="100"/>
      <c r="C15" s="101"/>
      <c r="D15" s="36">
        <v>-114</v>
      </c>
      <c r="E15" s="18">
        <v>1090</v>
      </c>
      <c r="F15" s="102" t="s">
        <v>13</v>
      </c>
      <c r="G15" s="103"/>
      <c r="H15" s="103"/>
      <c r="L15" s="4"/>
    </row>
    <row r="16" spans="1:12" ht="12" customHeight="1" x14ac:dyDescent="0.25">
      <c r="A16" s="83"/>
      <c r="B16" s="83"/>
      <c r="C16" s="86"/>
      <c r="D16" s="36"/>
      <c r="E16" s="36"/>
      <c r="F16" s="87"/>
      <c r="G16" s="88"/>
      <c r="H16" s="88"/>
      <c r="L16" s="3"/>
    </row>
    <row r="17" spans="1:12" ht="17.100000000000001" customHeight="1" x14ac:dyDescent="0.25">
      <c r="A17" s="104" t="s">
        <v>55</v>
      </c>
      <c r="B17" s="104"/>
      <c r="C17" s="105"/>
      <c r="D17" s="36">
        <v>3</v>
      </c>
      <c r="E17" s="36">
        <v>2</v>
      </c>
      <c r="F17" s="106" t="s">
        <v>56</v>
      </c>
      <c r="G17" s="107"/>
      <c r="H17" s="107"/>
      <c r="K17" s="42"/>
      <c r="L17" s="4"/>
    </row>
    <row r="18" spans="1:12" ht="17.100000000000001" customHeight="1" x14ac:dyDescent="0.25">
      <c r="A18" s="100" t="s">
        <v>57</v>
      </c>
      <c r="B18" s="100"/>
      <c r="C18" s="101"/>
      <c r="D18" s="36">
        <v>3</v>
      </c>
      <c r="E18" s="36">
        <v>2</v>
      </c>
      <c r="F18" s="102" t="s">
        <v>58</v>
      </c>
      <c r="G18" s="103"/>
      <c r="H18" s="103"/>
      <c r="K18" s="38"/>
      <c r="L18" s="3"/>
    </row>
    <row r="19" spans="1:12" ht="12" customHeight="1" x14ac:dyDescent="0.25">
      <c r="A19" s="83"/>
      <c r="B19" s="83"/>
      <c r="C19" s="86"/>
      <c r="D19" s="36"/>
      <c r="E19" s="36"/>
      <c r="F19" s="87"/>
      <c r="G19" s="88"/>
      <c r="H19" s="88"/>
      <c r="J19" s="42"/>
      <c r="L19" s="3"/>
    </row>
    <row r="20" spans="1:12" ht="17.100000000000001" customHeight="1" x14ac:dyDescent="0.25">
      <c r="A20" s="104" t="s">
        <v>14</v>
      </c>
      <c r="B20" s="104"/>
      <c r="C20" s="105"/>
      <c r="D20" s="15">
        <v>126533</v>
      </c>
      <c r="E20" s="15">
        <v>87307</v>
      </c>
      <c r="F20" s="106" t="s">
        <v>15</v>
      </c>
      <c r="G20" s="107"/>
      <c r="H20" s="107"/>
      <c r="J20" s="38"/>
      <c r="L20" s="3"/>
    </row>
    <row r="21" spans="1:12" ht="12" customHeight="1" x14ac:dyDescent="0.25">
      <c r="A21" s="89"/>
      <c r="B21" s="89"/>
      <c r="C21" s="108"/>
      <c r="D21" s="15"/>
      <c r="E21" s="15"/>
      <c r="F21" s="109"/>
      <c r="G21" s="110"/>
      <c r="H21" s="110"/>
      <c r="L21" s="4"/>
    </row>
    <row r="22" spans="1:12" ht="17.100000000000001" customHeight="1" x14ac:dyDescent="0.25">
      <c r="A22" s="104" t="s">
        <v>16</v>
      </c>
      <c r="B22" s="104"/>
      <c r="C22" s="105"/>
      <c r="D22" s="15">
        <v>951</v>
      </c>
      <c r="E22" s="15">
        <v>609</v>
      </c>
      <c r="F22" s="106" t="s">
        <v>17</v>
      </c>
      <c r="G22" s="107"/>
      <c r="H22" s="107"/>
      <c r="L22" s="4"/>
    </row>
    <row r="23" spans="1:12" ht="17.100000000000001" customHeight="1" x14ac:dyDescent="0.25">
      <c r="A23" s="100" t="s">
        <v>18</v>
      </c>
      <c r="B23" s="100"/>
      <c r="C23" s="101"/>
      <c r="D23" s="36">
        <v>190</v>
      </c>
      <c r="E23" s="2" t="s">
        <v>52</v>
      </c>
      <c r="F23" s="102" t="s">
        <v>19</v>
      </c>
      <c r="G23" s="103"/>
      <c r="H23" s="103"/>
      <c r="L23" s="4"/>
    </row>
    <row r="24" spans="1:12" ht="17.100000000000001" customHeight="1" x14ac:dyDescent="0.25">
      <c r="A24" s="100" t="s">
        <v>28</v>
      </c>
      <c r="B24" s="100"/>
      <c r="C24" s="101"/>
      <c r="D24" s="15" t="s">
        <v>52</v>
      </c>
      <c r="E24" s="15">
        <v>2</v>
      </c>
      <c r="F24" s="102" t="s">
        <v>29</v>
      </c>
      <c r="G24" s="103"/>
      <c r="H24" s="103"/>
      <c r="L24" s="4"/>
    </row>
    <row r="25" spans="1:12" ht="17.100000000000001" customHeight="1" x14ac:dyDescent="0.25">
      <c r="A25" s="100" t="s">
        <v>20</v>
      </c>
      <c r="B25" s="100"/>
      <c r="C25" s="101"/>
      <c r="D25" s="15" t="s">
        <v>52</v>
      </c>
      <c r="E25" s="15">
        <v>58</v>
      </c>
      <c r="F25" s="102" t="s">
        <v>21</v>
      </c>
      <c r="G25" s="103"/>
      <c r="H25" s="103"/>
      <c r="L25" s="4"/>
    </row>
    <row r="26" spans="1:12" ht="17.100000000000001" customHeight="1" x14ac:dyDescent="0.25">
      <c r="A26" s="100" t="s">
        <v>22</v>
      </c>
      <c r="B26" s="100"/>
      <c r="C26" s="101"/>
      <c r="D26" s="36">
        <v>11</v>
      </c>
      <c r="E26" s="40">
        <v>41</v>
      </c>
      <c r="F26" s="102" t="s">
        <v>23</v>
      </c>
      <c r="G26" s="103"/>
      <c r="H26" s="103"/>
      <c r="L26" s="4"/>
    </row>
    <row r="27" spans="1:12" ht="17.100000000000001" customHeight="1" x14ac:dyDescent="0.25">
      <c r="A27" s="100" t="s">
        <v>24</v>
      </c>
      <c r="B27" s="100"/>
      <c r="C27" s="101"/>
      <c r="D27" s="15" t="s">
        <v>52</v>
      </c>
      <c r="E27" s="15">
        <v>0</v>
      </c>
      <c r="F27" s="102" t="s">
        <v>25</v>
      </c>
      <c r="G27" s="103"/>
      <c r="H27" s="103"/>
      <c r="L27" s="4"/>
    </row>
    <row r="28" spans="1:12" ht="17.100000000000001" customHeight="1" x14ac:dyDescent="0.25">
      <c r="A28" s="100" t="s">
        <v>26</v>
      </c>
      <c r="B28" s="100"/>
      <c r="C28" s="101"/>
      <c r="D28" s="15">
        <v>59</v>
      </c>
      <c r="E28" s="15">
        <v>51</v>
      </c>
      <c r="F28" s="102" t="s">
        <v>27</v>
      </c>
      <c r="G28" s="103"/>
      <c r="H28" s="103"/>
      <c r="L28" s="3"/>
    </row>
    <row r="29" spans="1:12" ht="17.100000000000001" customHeight="1" x14ac:dyDescent="0.25">
      <c r="A29" s="100" t="s">
        <v>30</v>
      </c>
      <c r="B29" s="100"/>
      <c r="C29" s="101"/>
      <c r="D29" s="36">
        <v>474</v>
      </c>
      <c r="E29" s="40">
        <v>84</v>
      </c>
      <c r="F29" s="102" t="s">
        <v>31</v>
      </c>
      <c r="G29" s="103"/>
      <c r="H29" s="103"/>
      <c r="L29" s="4"/>
    </row>
    <row r="30" spans="1:12" ht="17.100000000000001" customHeight="1" x14ac:dyDescent="0.25">
      <c r="A30" s="100" t="s">
        <v>32</v>
      </c>
      <c r="B30" s="100"/>
      <c r="C30" s="101"/>
      <c r="D30" s="15">
        <v>154</v>
      </c>
      <c r="E30" s="15">
        <v>307</v>
      </c>
      <c r="F30" s="102" t="s">
        <v>33</v>
      </c>
      <c r="G30" s="103"/>
      <c r="H30" s="103"/>
      <c r="L30" s="4"/>
    </row>
    <row r="31" spans="1:12" ht="17.100000000000001" customHeight="1" x14ac:dyDescent="0.25">
      <c r="A31" s="100" t="s">
        <v>34</v>
      </c>
      <c r="B31" s="100"/>
      <c r="C31" s="101"/>
      <c r="D31" s="36">
        <v>11</v>
      </c>
      <c r="E31" s="40">
        <v>7</v>
      </c>
      <c r="F31" s="102" t="s">
        <v>35</v>
      </c>
      <c r="G31" s="103"/>
      <c r="H31" s="103"/>
      <c r="L31" s="4"/>
    </row>
    <row r="32" spans="1:12" ht="17.100000000000001" customHeight="1" x14ac:dyDescent="0.25">
      <c r="A32" s="100" t="s">
        <v>36</v>
      </c>
      <c r="B32" s="100"/>
      <c r="C32" s="101"/>
      <c r="D32" s="36">
        <v>48</v>
      </c>
      <c r="E32" s="40">
        <v>53</v>
      </c>
      <c r="F32" s="102" t="s">
        <v>37</v>
      </c>
      <c r="G32" s="103"/>
      <c r="H32" s="103"/>
      <c r="L32" s="3"/>
    </row>
    <row r="33" spans="1:12" ht="17.100000000000001" customHeight="1" x14ac:dyDescent="0.25">
      <c r="A33" s="100" t="s">
        <v>38</v>
      </c>
      <c r="B33" s="100"/>
      <c r="C33" s="101"/>
      <c r="D33" s="15" t="s">
        <v>52</v>
      </c>
      <c r="E33" s="1" t="s">
        <v>52</v>
      </c>
      <c r="F33" s="102" t="s">
        <v>39</v>
      </c>
      <c r="G33" s="103"/>
      <c r="H33" s="103"/>
      <c r="L33" s="4"/>
    </row>
    <row r="34" spans="1:12" ht="17.100000000000001" customHeight="1" x14ac:dyDescent="0.25">
      <c r="A34" s="100" t="s">
        <v>40</v>
      </c>
      <c r="B34" s="100"/>
      <c r="C34" s="101"/>
      <c r="D34" s="15">
        <v>4</v>
      </c>
      <c r="E34" s="15">
        <v>6</v>
      </c>
      <c r="F34" s="102" t="s">
        <v>41</v>
      </c>
      <c r="G34" s="103"/>
      <c r="H34" s="103"/>
      <c r="L34" s="4"/>
    </row>
    <row r="35" spans="1:12" ht="12" customHeight="1" x14ac:dyDescent="0.25">
      <c r="A35" s="83"/>
      <c r="B35" s="83"/>
      <c r="C35" s="86"/>
      <c r="D35" s="15"/>
      <c r="E35" s="15"/>
      <c r="F35" s="87"/>
      <c r="G35" s="88"/>
      <c r="H35" s="88"/>
      <c r="L35" s="4"/>
    </row>
    <row r="36" spans="1:12" ht="17.100000000000001" customHeight="1" x14ac:dyDescent="0.25">
      <c r="A36" s="104" t="s">
        <v>42</v>
      </c>
      <c r="B36" s="104"/>
      <c r="C36" s="105"/>
      <c r="D36" s="36">
        <v>950</v>
      </c>
      <c r="E36" s="36">
        <v>940</v>
      </c>
      <c r="F36" s="106" t="s">
        <v>43</v>
      </c>
      <c r="G36" s="107"/>
      <c r="H36" s="107"/>
      <c r="L36" s="3"/>
    </row>
    <row r="37" spans="1:12" ht="17.100000000000001" customHeight="1" x14ac:dyDescent="0.25">
      <c r="A37" s="104" t="s">
        <v>44</v>
      </c>
      <c r="B37" s="104"/>
      <c r="C37" s="105"/>
      <c r="D37" s="15">
        <v>122184</v>
      </c>
      <c r="E37" s="15">
        <v>83728</v>
      </c>
      <c r="F37" s="106" t="s">
        <v>45</v>
      </c>
      <c r="G37" s="107"/>
      <c r="H37" s="107"/>
      <c r="L37" s="4"/>
    </row>
    <row r="38" spans="1:12" ht="17.100000000000001" customHeight="1" x14ac:dyDescent="0.25">
      <c r="A38" s="104" t="s">
        <v>46</v>
      </c>
      <c r="B38" s="104"/>
      <c r="C38" s="105"/>
      <c r="D38" s="15">
        <v>2448</v>
      </c>
      <c r="E38" s="15">
        <v>2030</v>
      </c>
      <c r="F38" s="106" t="s">
        <v>47</v>
      </c>
      <c r="G38" s="107"/>
      <c r="H38" s="107"/>
      <c r="I38" s="38">
        <f>E38+E36</f>
        <v>2970</v>
      </c>
      <c r="L38" s="17"/>
    </row>
    <row r="39" spans="1:12" ht="17.100000000000001" customHeight="1" x14ac:dyDescent="0.25">
      <c r="A39" s="104" t="s">
        <v>48</v>
      </c>
      <c r="B39" s="104"/>
      <c r="C39" s="105"/>
      <c r="D39" s="15" t="s">
        <v>52</v>
      </c>
      <c r="E39" s="1" t="s">
        <v>52</v>
      </c>
      <c r="F39" s="106" t="s">
        <v>49</v>
      </c>
      <c r="G39" s="107"/>
      <c r="H39" s="107"/>
      <c r="L39" s="17"/>
    </row>
    <row r="40" spans="1:12" ht="17.100000000000001" customHeight="1" x14ac:dyDescent="0.25">
      <c r="A40" s="104" t="s">
        <v>50</v>
      </c>
      <c r="B40" s="104"/>
      <c r="C40" s="105"/>
      <c r="D40" s="36" t="s">
        <v>52</v>
      </c>
      <c r="E40" s="2" t="s">
        <v>52</v>
      </c>
      <c r="F40" s="106" t="s">
        <v>51</v>
      </c>
      <c r="G40" s="107"/>
      <c r="H40" s="107"/>
      <c r="L40" s="4"/>
    </row>
    <row r="41" spans="1:12" ht="17.100000000000001" customHeight="1" x14ac:dyDescent="0.25">
      <c r="A41" s="6"/>
      <c r="B41" s="6"/>
      <c r="C41" s="6"/>
      <c r="D41" s="10"/>
      <c r="E41" s="10"/>
      <c r="F41" s="6"/>
      <c r="G41" s="6"/>
      <c r="H41" s="6"/>
      <c r="L41" s="4"/>
    </row>
    <row r="42" spans="1:12" ht="17.100000000000001" customHeight="1" x14ac:dyDescent="0.25">
      <c r="L42" s="4"/>
    </row>
    <row r="43" spans="1:12" ht="17.100000000000001" customHeight="1" x14ac:dyDescent="0.25">
      <c r="L43" s="4"/>
    </row>
    <row r="44" spans="1:12" ht="17.100000000000001" customHeight="1" x14ac:dyDescent="0.25">
      <c r="L44" s="4"/>
    </row>
    <row r="45" spans="1:12" ht="17.100000000000001" customHeight="1" x14ac:dyDescent="0.25">
      <c r="L45" s="4"/>
    </row>
    <row r="46" spans="1:12" ht="17.100000000000001" customHeight="1" x14ac:dyDescent="0.25">
      <c r="L46" s="4"/>
    </row>
    <row r="47" spans="1:12" ht="17.100000000000001" customHeight="1" x14ac:dyDescent="0.25">
      <c r="L47" s="4"/>
    </row>
    <row r="48" spans="1:12" ht="17.100000000000001" customHeight="1" x14ac:dyDescent="0.25">
      <c r="L48" s="3"/>
    </row>
    <row r="49" spans="12:12" ht="17.100000000000001" customHeight="1" x14ac:dyDescent="0.25">
      <c r="L49" s="4"/>
    </row>
    <row r="50" spans="12:12" ht="17.100000000000001" customHeight="1" x14ac:dyDescent="0.25">
      <c r="L50" s="4"/>
    </row>
    <row r="51" spans="12:12" ht="17.100000000000001" customHeight="1" x14ac:dyDescent="0.25">
      <c r="L51" s="4"/>
    </row>
    <row r="52" spans="12:12" ht="17.100000000000001" customHeight="1" x14ac:dyDescent="0.25">
      <c r="L52" s="3"/>
    </row>
    <row r="53" spans="12:12" ht="17.100000000000001" customHeight="1" x14ac:dyDescent="0.25">
      <c r="L53" s="4"/>
    </row>
    <row r="54" spans="12:12" ht="17.100000000000001" customHeight="1" x14ac:dyDescent="0.25">
      <c r="L54" s="4"/>
    </row>
    <row r="55" spans="12:12" ht="17.100000000000001" customHeight="1" x14ac:dyDescent="0.25">
      <c r="L55" s="4"/>
    </row>
    <row r="56" spans="12:12" ht="17.100000000000001" customHeight="1" x14ac:dyDescent="0.25">
      <c r="L56" s="4"/>
    </row>
  </sheetData>
  <mergeCells count="86">
    <mergeCell ref="A39:C39"/>
    <mergeCell ref="F39:H39"/>
    <mergeCell ref="A40:C40"/>
    <mergeCell ref="F40:H40"/>
    <mergeCell ref="A17:C17"/>
    <mergeCell ref="F17:H17"/>
    <mergeCell ref="A18:C18"/>
    <mergeCell ref="F18:H18"/>
    <mergeCell ref="A36:C36"/>
    <mergeCell ref="F36:H36"/>
    <mergeCell ref="A37:C37"/>
    <mergeCell ref="F37:H37"/>
    <mergeCell ref="A38:C38"/>
    <mergeCell ref="F38:H38"/>
    <mergeCell ref="A33:C33"/>
    <mergeCell ref="F33:H33"/>
    <mergeCell ref="A34:C34"/>
    <mergeCell ref="F34:H34"/>
    <mergeCell ref="A35:C35"/>
    <mergeCell ref="F35:H35"/>
    <mergeCell ref="A30:C30"/>
    <mergeCell ref="F30:H30"/>
    <mergeCell ref="A31:C31"/>
    <mergeCell ref="F31:H31"/>
    <mergeCell ref="A32:C32"/>
    <mergeCell ref="F32:H32"/>
    <mergeCell ref="A27:C27"/>
    <mergeCell ref="F27:H27"/>
    <mergeCell ref="A28:C28"/>
    <mergeCell ref="F28:H28"/>
    <mergeCell ref="A29:C29"/>
    <mergeCell ref="F29:H29"/>
    <mergeCell ref="A24:C24"/>
    <mergeCell ref="F24:H24"/>
    <mergeCell ref="A25:C25"/>
    <mergeCell ref="F25:H25"/>
    <mergeCell ref="A26:C26"/>
    <mergeCell ref="F26:H26"/>
    <mergeCell ref="A21:C21"/>
    <mergeCell ref="F21:H21"/>
    <mergeCell ref="A22:C22"/>
    <mergeCell ref="F22:H22"/>
    <mergeCell ref="A23:C23"/>
    <mergeCell ref="F23:H23"/>
    <mergeCell ref="A15:C15"/>
    <mergeCell ref="F15:H15"/>
    <mergeCell ref="A16:C16"/>
    <mergeCell ref="F16:H16"/>
    <mergeCell ref="A20:C20"/>
    <mergeCell ref="F20:H20"/>
    <mergeCell ref="A19:C19"/>
    <mergeCell ref="F19:H19"/>
    <mergeCell ref="A12:C12"/>
    <mergeCell ref="F12:H12"/>
    <mergeCell ref="A13:C13"/>
    <mergeCell ref="F13:H13"/>
    <mergeCell ref="A14:C14"/>
    <mergeCell ref="F14:H14"/>
    <mergeCell ref="A11:C11"/>
    <mergeCell ref="F11:H11"/>
    <mergeCell ref="D1:E1"/>
    <mergeCell ref="D2:E2"/>
    <mergeCell ref="D4:E4"/>
    <mergeCell ref="D5:E5"/>
    <mergeCell ref="D6:E6"/>
    <mergeCell ref="A7:C8"/>
    <mergeCell ref="D7:D8"/>
    <mergeCell ref="F7:H8"/>
    <mergeCell ref="A9:C9"/>
    <mergeCell ref="F9:H9"/>
    <mergeCell ref="A10:C10"/>
    <mergeCell ref="F10:H10"/>
    <mergeCell ref="A5:C5"/>
    <mergeCell ref="E7:E8"/>
    <mergeCell ref="A6:C6"/>
    <mergeCell ref="F1:H1"/>
    <mergeCell ref="F2:H2"/>
    <mergeCell ref="F3:H3"/>
    <mergeCell ref="F4:H4"/>
    <mergeCell ref="F5:H5"/>
    <mergeCell ref="F6:H6"/>
    <mergeCell ref="D3:E3"/>
    <mergeCell ref="A1:C1"/>
    <mergeCell ref="A2:C2"/>
    <mergeCell ref="A3:C3"/>
    <mergeCell ref="A4:C4"/>
  </mergeCells>
  <pageMargins left="1" right="1" top="1" bottom="1" header="0.5" footer="0.5"/>
  <pageSetup paperSize="9" orientation="portrait" horizontalDpi="300" verticalDpi="300"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'BEZOLOVNI M.BENZIN'!A7:A68</xm:f>
              <xm:sqref>A7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'BEZOLOVNI M.BENZIN'!D41:E41</xm:f>
              <xm:sqref>D41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9"/>
  <sheetViews>
    <sheetView tabSelected="1" topLeftCell="A10" workbookViewId="0">
      <selection activeCell="I43" sqref="I43"/>
    </sheetView>
  </sheetViews>
  <sheetFormatPr defaultRowHeight="17.100000000000001" customHeight="1" x14ac:dyDescent="0.3"/>
  <cols>
    <col min="1" max="3" width="8.7109375" style="20" customWidth="1"/>
    <col min="4" max="5" width="10.7109375" style="20" customWidth="1"/>
    <col min="6" max="8" width="8.7109375" style="20" customWidth="1"/>
    <col min="9" max="9" width="14.28515625" style="20" bestFit="1" customWidth="1"/>
    <col min="10" max="16384" width="9.140625" style="20"/>
  </cols>
  <sheetData>
    <row r="1" spans="1:14" ht="17.100000000000001" customHeight="1" x14ac:dyDescent="0.3">
      <c r="A1" s="83"/>
      <c r="B1" s="83"/>
      <c r="C1" s="83"/>
      <c r="D1" s="89" t="s">
        <v>0</v>
      </c>
      <c r="E1" s="89"/>
      <c r="F1" s="83"/>
      <c r="G1" s="83"/>
      <c r="H1" s="83"/>
      <c r="K1" s="3"/>
    </row>
    <row r="2" spans="1:14" ht="17.100000000000001" customHeight="1" x14ac:dyDescent="0.3">
      <c r="A2" s="83"/>
      <c r="B2" s="83"/>
      <c r="C2" s="83"/>
      <c r="D2" s="88" t="s">
        <v>1</v>
      </c>
      <c r="E2" s="88"/>
      <c r="F2" s="83"/>
      <c r="G2" s="83"/>
      <c r="H2" s="83"/>
      <c r="K2" s="3"/>
    </row>
    <row r="3" spans="1:14" ht="12" customHeight="1" x14ac:dyDescent="0.3">
      <c r="A3" s="83"/>
      <c r="B3" s="83"/>
      <c r="C3" s="83"/>
      <c r="D3" s="85"/>
      <c r="E3" s="85"/>
      <c r="F3" s="83"/>
      <c r="G3" s="83"/>
      <c r="H3" s="83"/>
      <c r="K3" s="3"/>
    </row>
    <row r="4" spans="1:14" ht="17.100000000000001" customHeight="1" x14ac:dyDescent="0.3">
      <c r="A4" s="83"/>
      <c r="B4" s="83"/>
      <c r="C4" s="83"/>
      <c r="D4" s="89" t="s">
        <v>59</v>
      </c>
      <c r="E4" s="89"/>
      <c r="F4" s="83"/>
      <c r="G4" s="83"/>
      <c r="H4" s="83"/>
      <c r="K4" s="3"/>
    </row>
    <row r="5" spans="1:14" ht="17.100000000000001" customHeight="1" x14ac:dyDescent="0.3">
      <c r="A5" s="83"/>
      <c r="B5" s="83"/>
      <c r="C5" s="83"/>
      <c r="D5" s="88" t="s">
        <v>60</v>
      </c>
      <c r="E5" s="88"/>
      <c r="F5" s="83"/>
      <c r="G5" s="83"/>
      <c r="H5" s="83"/>
      <c r="K5" s="21"/>
    </row>
    <row r="6" spans="1:14" ht="12" customHeight="1" thickBot="1" x14ac:dyDescent="0.35">
      <c r="A6" s="82"/>
      <c r="B6" s="82"/>
      <c r="C6" s="82"/>
      <c r="D6" s="82"/>
      <c r="E6" s="82"/>
      <c r="F6" s="84" t="s">
        <v>70</v>
      </c>
      <c r="G6" s="84"/>
      <c r="H6" s="84"/>
      <c r="K6" s="3"/>
    </row>
    <row r="7" spans="1:14" ht="17.100000000000001" customHeight="1" thickTop="1" x14ac:dyDescent="0.3">
      <c r="A7" s="90"/>
      <c r="B7" s="90"/>
      <c r="C7" s="91"/>
      <c r="D7" s="65">
        <v>2019</v>
      </c>
      <c r="E7" s="65">
        <v>2020</v>
      </c>
      <c r="F7" s="94"/>
      <c r="G7" s="90"/>
      <c r="H7" s="90"/>
      <c r="K7" s="3"/>
    </row>
    <row r="8" spans="1:14" ht="17.100000000000001" customHeight="1" x14ac:dyDescent="0.3">
      <c r="A8" s="92"/>
      <c r="B8" s="92"/>
      <c r="C8" s="93"/>
      <c r="D8" s="66"/>
      <c r="E8" s="66"/>
      <c r="F8" s="95"/>
      <c r="G8" s="92"/>
      <c r="H8" s="92"/>
      <c r="K8" s="3"/>
    </row>
    <row r="9" spans="1:14" ht="17.100000000000001" customHeight="1" x14ac:dyDescent="0.3">
      <c r="A9" s="96" t="s">
        <v>4</v>
      </c>
      <c r="B9" s="96"/>
      <c r="C9" s="97"/>
      <c r="D9" s="15">
        <v>1027658</v>
      </c>
      <c r="E9" s="15">
        <f>'[1]radna III'!$S$6</f>
        <v>930542</v>
      </c>
      <c r="F9" s="98" t="s">
        <v>5</v>
      </c>
      <c r="G9" s="99"/>
      <c r="H9" s="99"/>
      <c r="K9" s="4"/>
    </row>
    <row r="10" spans="1:14" ht="17.100000000000001" customHeight="1" x14ac:dyDescent="0.3">
      <c r="A10" s="100" t="s">
        <v>6</v>
      </c>
      <c r="B10" s="100"/>
      <c r="C10" s="101"/>
      <c r="D10" s="15">
        <v>1215</v>
      </c>
      <c r="E10" s="15">
        <v>3312</v>
      </c>
      <c r="F10" s="102" t="s">
        <v>7</v>
      </c>
      <c r="G10" s="103"/>
      <c r="H10" s="103"/>
      <c r="K10" s="3"/>
    </row>
    <row r="11" spans="1:14" ht="17.100000000000001" customHeight="1" x14ac:dyDescent="0.3">
      <c r="A11" s="83"/>
      <c r="B11" s="83"/>
      <c r="C11" s="86"/>
      <c r="D11" s="48"/>
      <c r="E11" s="48"/>
      <c r="F11" s="87"/>
      <c r="G11" s="88"/>
      <c r="H11" s="88"/>
      <c r="K11" s="3"/>
    </row>
    <row r="12" spans="1:14" ht="17.100000000000001" customHeight="1" x14ac:dyDescent="0.3">
      <c r="A12" s="100" t="s">
        <v>8</v>
      </c>
      <c r="B12" s="100"/>
      <c r="C12" s="101"/>
      <c r="D12" s="15">
        <v>202066</v>
      </c>
      <c r="E12" s="15">
        <f>'[1]radna III'!$S$11</f>
        <v>197104</v>
      </c>
      <c r="F12" s="102" t="s">
        <v>9</v>
      </c>
      <c r="G12" s="103"/>
      <c r="H12" s="103"/>
      <c r="K12" s="3"/>
    </row>
    <row r="13" spans="1:14" ht="17.100000000000001" customHeight="1" x14ac:dyDescent="0.3">
      <c r="A13" s="100" t="s">
        <v>10</v>
      </c>
      <c r="B13" s="100"/>
      <c r="C13" s="101"/>
      <c r="D13" s="15">
        <v>359611</v>
      </c>
      <c r="E13" s="15">
        <v>394303</v>
      </c>
      <c r="F13" s="102" t="s">
        <v>11</v>
      </c>
      <c r="G13" s="103"/>
      <c r="H13" s="103"/>
      <c r="K13" s="3"/>
    </row>
    <row r="14" spans="1:14" ht="12" customHeight="1" x14ac:dyDescent="0.3">
      <c r="A14" s="83"/>
      <c r="B14" s="83"/>
      <c r="C14" s="86"/>
      <c r="D14" s="15"/>
      <c r="E14" s="15"/>
      <c r="F14" s="87"/>
      <c r="G14" s="88"/>
      <c r="H14" s="88"/>
      <c r="K14" s="3"/>
    </row>
    <row r="15" spans="1:14" ht="17.100000000000001" customHeight="1" x14ac:dyDescent="0.3">
      <c r="A15" s="100" t="s">
        <v>12</v>
      </c>
      <c r="B15" s="100"/>
      <c r="C15" s="101"/>
      <c r="D15" s="15">
        <v>-2948</v>
      </c>
      <c r="E15" s="15">
        <v>-1191</v>
      </c>
      <c r="F15" s="102" t="s">
        <v>13</v>
      </c>
      <c r="G15" s="103"/>
      <c r="H15" s="103"/>
      <c r="K15" s="3"/>
    </row>
    <row r="16" spans="1:14" ht="12" customHeight="1" x14ac:dyDescent="0.3">
      <c r="A16" s="83"/>
      <c r="B16" s="83"/>
      <c r="C16" s="86"/>
      <c r="D16" s="48"/>
      <c r="E16" s="48"/>
      <c r="F16" s="87"/>
      <c r="G16" s="88"/>
      <c r="H16" s="88"/>
      <c r="K16" s="3"/>
      <c r="N16" s="20">
        <v>4179</v>
      </c>
    </row>
    <row r="17" spans="1:14" ht="17.100000000000001" customHeight="1" x14ac:dyDescent="0.3">
      <c r="A17" s="104" t="s">
        <v>55</v>
      </c>
      <c r="B17" s="104"/>
      <c r="C17" s="105"/>
      <c r="D17" s="15">
        <v>16420</v>
      </c>
      <c r="E17" s="15">
        <v>14643</v>
      </c>
      <c r="F17" s="106" t="s">
        <v>56</v>
      </c>
      <c r="G17" s="107"/>
      <c r="H17" s="107"/>
      <c r="K17" s="3"/>
      <c r="N17" s="20">
        <v>0</v>
      </c>
    </row>
    <row r="18" spans="1:14" ht="17.100000000000001" customHeight="1" x14ac:dyDescent="0.3">
      <c r="A18" s="100" t="s">
        <v>61</v>
      </c>
      <c r="B18" s="100"/>
      <c r="C18" s="101"/>
      <c r="D18" s="15">
        <v>4014</v>
      </c>
      <c r="E18" s="15">
        <v>4179</v>
      </c>
      <c r="F18" s="102" t="s">
        <v>62</v>
      </c>
      <c r="G18" s="103"/>
      <c r="H18" s="103"/>
      <c r="K18" s="3"/>
      <c r="N18" s="20">
        <v>4578</v>
      </c>
    </row>
    <row r="19" spans="1:14" ht="17.100000000000001" customHeight="1" x14ac:dyDescent="0.3">
      <c r="A19" s="100" t="s">
        <v>63</v>
      </c>
      <c r="B19" s="100"/>
      <c r="C19" s="101"/>
      <c r="D19" s="15">
        <v>528</v>
      </c>
      <c r="E19" s="1" t="s">
        <v>52</v>
      </c>
      <c r="F19" s="102" t="s">
        <v>64</v>
      </c>
      <c r="G19" s="103"/>
      <c r="H19" s="103"/>
      <c r="I19" s="22">
        <f>E9-E10+E12-E13+E15</f>
        <v>728840</v>
      </c>
      <c r="K19" s="3"/>
      <c r="N19" s="20">
        <v>5270</v>
      </c>
    </row>
    <row r="20" spans="1:14" ht="17.100000000000001" customHeight="1" x14ac:dyDescent="0.3">
      <c r="A20" s="100" t="s">
        <v>65</v>
      </c>
      <c r="B20" s="100"/>
      <c r="C20" s="101"/>
      <c r="D20" s="15">
        <v>5409</v>
      </c>
      <c r="E20" s="15">
        <v>4578</v>
      </c>
      <c r="F20" s="102" t="s">
        <v>66</v>
      </c>
      <c r="G20" s="103"/>
      <c r="H20" s="103"/>
      <c r="J20" s="22"/>
      <c r="K20" s="3"/>
      <c r="N20" s="20">
        <v>616</v>
      </c>
    </row>
    <row r="21" spans="1:14" ht="17.100000000000001" customHeight="1" x14ac:dyDescent="0.3">
      <c r="A21" s="100" t="s">
        <v>57</v>
      </c>
      <c r="B21" s="100"/>
      <c r="C21" s="101"/>
      <c r="D21" s="15">
        <v>6469</v>
      </c>
      <c r="E21" s="15">
        <v>5270</v>
      </c>
      <c r="F21" s="102" t="s">
        <v>58</v>
      </c>
      <c r="G21" s="103"/>
      <c r="H21" s="103"/>
      <c r="I21" s="22">
        <f>E9-E10+E12-E13+E15-E17</f>
        <v>714197</v>
      </c>
      <c r="K21" s="3"/>
      <c r="N21" s="20">
        <v>0</v>
      </c>
    </row>
    <row r="22" spans="1:14" ht="17.100000000000001" customHeight="1" x14ac:dyDescent="0.3">
      <c r="A22" s="100" t="s">
        <v>84</v>
      </c>
      <c r="B22" s="100"/>
      <c r="C22" s="101"/>
      <c r="D22" s="1" t="s">
        <v>52</v>
      </c>
      <c r="E22" s="15">
        <v>616</v>
      </c>
      <c r="F22" s="102" t="s">
        <v>85</v>
      </c>
      <c r="G22" s="103"/>
      <c r="H22" s="103"/>
      <c r="I22" s="22"/>
      <c r="K22" s="3"/>
    </row>
    <row r="23" spans="1:14" ht="12" customHeight="1" x14ac:dyDescent="0.3">
      <c r="A23" s="83"/>
      <c r="B23" s="83"/>
      <c r="C23" s="86"/>
      <c r="D23" s="15"/>
      <c r="E23" s="15"/>
      <c r="F23" s="87"/>
      <c r="G23" s="88"/>
      <c r="H23" s="88"/>
      <c r="J23" s="3"/>
      <c r="K23" s="3"/>
    </row>
    <row r="24" spans="1:14" ht="17.100000000000001" customHeight="1" x14ac:dyDescent="0.3">
      <c r="A24" s="104" t="s">
        <v>14</v>
      </c>
      <c r="B24" s="104"/>
      <c r="C24" s="105"/>
      <c r="D24" s="15">
        <v>849530</v>
      </c>
      <c r="E24" s="15">
        <f>'[1]radna III'!$S$32</f>
        <v>714197</v>
      </c>
      <c r="F24" s="106" t="s">
        <v>15</v>
      </c>
      <c r="G24" s="107"/>
      <c r="H24" s="107"/>
      <c r="I24" s="23"/>
      <c r="J24" s="3"/>
      <c r="K24" s="3"/>
      <c r="L24" s="116">
        <v>229</v>
      </c>
    </row>
    <row r="25" spans="1:14" ht="12" customHeight="1" x14ac:dyDescent="0.3">
      <c r="A25" s="89"/>
      <c r="B25" s="89"/>
      <c r="C25" s="108"/>
      <c r="D25" s="15"/>
      <c r="E25" s="15"/>
      <c r="F25" s="109"/>
      <c r="G25" s="110"/>
      <c r="H25" s="110"/>
      <c r="J25" s="3"/>
      <c r="K25" s="3"/>
      <c r="L25" s="116">
        <v>795</v>
      </c>
    </row>
    <row r="26" spans="1:14" ht="17.100000000000001" customHeight="1" x14ac:dyDescent="0.3">
      <c r="A26" s="104" t="s">
        <v>16</v>
      </c>
      <c r="B26" s="104"/>
      <c r="C26" s="105"/>
      <c r="D26" s="15">
        <v>17408</v>
      </c>
      <c r="E26" s="15">
        <v>23077</v>
      </c>
      <c r="F26" s="106" t="s">
        <v>17</v>
      </c>
      <c r="G26" s="107"/>
      <c r="H26" s="107"/>
      <c r="J26" s="3"/>
      <c r="K26" s="3"/>
      <c r="L26" s="116">
        <v>591</v>
      </c>
    </row>
    <row r="27" spans="1:14" ht="17.100000000000001" customHeight="1" x14ac:dyDescent="0.3">
      <c r="A27" s="100" t="s">
        <v>18</v>
      </c>
      <c r="B27" s="100"/>
      <c r="C27" s="101"/>
      <c r="D27" s="48">
        <v>147</v>
      </c>
      <c r="E27" s="15">
        <v>229</v>
      </c>
      <c r="F27" s="102" t="s">
        <v>19</v>
      </c>
      <c r="G27" s="103"/>
      <c r="H27" s="103"/>
      <c r="J27" s="3"/>
      <c r="K27" s="3"/>
      <c r="L27" s="116">
        <v>4638</v>
      </c>
    </row>
    <row r="28" spans="1:14" ht="17.100000000000001" customHeight="1" x14ac:dyDescent="0.3">
      <c r="A28" s="100" t="s">
        <v>28</v>
      </c>
      <c r="B28" s="100"/>
      <c r="C28" s="101"/>
      <c r="D28" s="15">
        <v>500</v>
      </c>
      <c r="E28" s="15">
        <v>795</v>
      </c>
      <c r="F28" s="102" t="s">
        <v>29</v>
      </c>
      <c r="G28" s="103"/>
      <c r="H28" s="103"/>
      <c r="J28" s="3"/>
      <c r="K28" s="3"/>
      <c r="L28" s="116">
        <v>106</v>
      </c>
    </row>
    <row r="29" spans="1:14" ht="17.100000000000001" customHeight="1" x14ac:dyDescent="0.3">
      <c r="A29" s="100" t="s">
        <v>20</v>
      </c>
      <c r="B29" s="100"/>
      <c r="C29" s="101"/>
      <c r="D29" s="15">
        <v>514</v>
      </c>
      <c r="E29" s="15">
        <v>591</v>
      </c>
      <c r="F29" s="102" t="s">
        <v>21</v>
      </c>
      <c r="G29" s="103"/>
      <c r="H29" s="103"/>
      <c r="J29" s="3"/>
      <c r="K29" s="3"/>
      <c r="L29" s="116">
        <v>1994</v>
      </c>
    </row>
    <row r="30" spans="1:14" ht="17.100000000000001" customHeight="1" x14ac:dyDescent="0.3">
      <c r="A30" s="100" t="s">
        <v>22</v>
      </c>
      <c r="B30" s="100"/>
      <c r="C30" s="101"/>
      <c r="D30" s="15">
        <v>3742</v>
      </c>
      <c r="E30" s="15">
        <v>4638</v>
      </c>
      <c r="F30" s="102" t="s">
        <v>23</v>
      </c>
      <c r="G30" s="103"/>
      <c r="H30" s="103"/>
      <c r="J30" s="3"/>
      <c r="K30" s="3"/>
      <c r="L30" s="116">
        <v>6475</v>
      </c>
    </row>
    <row r="31" spans="1:14" ht="17.100000000000001" customHeight="1" x14ac:dyDescent="0.3">
      <c r="A31" s="100" t="s">
        <v>24</v>
      </c>
      <c r="B31" s="100"/>
      <c r="C31" s="101"/>
      <c r="D31" s="15">
        <v>108</v>
      </c>
      <c r="E31" s="15">
        <v>106</v>
      </c>
      <c r="F31" s="102" t="s">
        <v>25</v>
      </c>
      <c r="G31" s="103"/>
      <c r="H31" s="103"/>
      <c r="J31" s="3"/>
      <c r="K31" s="3"/>
      <c r="L31" s="116">
        <v>5589</v>
      </c>
    </row>
    <row r="32" spans="1:14" ht="17.100000000000001" customHeight="1" x14ac:dyDescent="0.3">
      <c r="A32" s="100" t="s">
        <v>26</v>
      </c>
      <c r="B32" s="100"/>
      <c r="C32" s="101"/>
      <c r="D32" s="15">
        <v>1231</v>
      </c>
      <c r="E32" s="15">
        <v>1994</v>
      </c>
      <c r="F32" s="102" t="s">
        <v>27</v>
      </c>
      <c r="G32" s="103"/>
      <c r="H32" s="103"/>
      <c r="J32" s="3"/>
      <c r="K32" s="3"/>
      <c r="L32" s="116">
        <v>461</v>
      </c>
    </row>
    <row r="33" spans="1:12" ht="17.100000000000001" customHeight="1" x14ac:dyDescent="0.3">
      <c r="A33" s="100" t="s">
        <v>30</v>
      </c>
      <c r="B33" s="100"/>
      <c r="C33" s="101"/>
      <c r="D33" s="15">
        <v>4966</v>
      </c>
      <c r="E33" s="15">
        <v>6475</v>
      </c>
      <c r="F33" s="102" t="s">
        <v>31</v>
      </c>
      <c r="G33" s="103"/>
      <c r="H33" s="103"/>
      <c r="J33" s="3"/>
      <c r="K33" s="3"/>
      <c r="L33" s="116">
        <v>1402</v>
      </c>
    </row>
    <row r="34" spans="1:12" ht="17.100000000000001" customHeight="1" x14ac:dyDescent="0.3">
      <c r="A34" s="100" t="s">
        <v>32</v>
      </c>
      <c r="B34" s="100"/>
      <c r="C34" s="101"/>
      <c r="D34" s="15">
        <v>3589</v>
      </c>
      <c r="E34" s="15">
        <v>5589</v>
      </c>
      <c r="F34" s="102" t="s">
        <v>33</v>
      </c>
      <c r="G34" s="103"/>
      <c r="H34" s="103"/>
      <c r="J34" s="3"/>
      <c r="K34" s="3"/>
      <c r="L34" s="116">
        <v>638</v>
      </c>
    </row>
    <row r="35" spans="1:12" ht="17.100000000000001" customHeight="1" x14ac:dyDescent="0.3">
      <c r="A35" s="100" t="s">
        <v>34</v>
      </c>
      <c r="B35" s="100"/>
      <c r="C35" s="101"/>
      <c r="D35" s="48">
        <v>429</v>
      </c>
      <c r="E35" s="15">
        <v>461</v>
      </c>
      <c r="F35" s="102" t="s">
        <v>35</v>
      </c>
      <c r="G35" s="103"/>
      <c r="H35" s="103"/>
      <c r="I35" s="117"/>
      <c r="J35" s="3"/>
      <c r="K35" s="3"/>
      <c r="L35" s="116">
        <v>159</v>
      </c>
    </row>
    <row r="36" spans="1:12" ht="17.100000000000001" customHeight="1" x14ac:dyDescent="0.3">
      <c r="A36" s="100" t="s">
        <v>36</v>
      </c>
      <c r="B36" s="100"/>
      <c r="C36" s="101"/>
      <c r="D36" s="15">
        <v>1131</v>
      </c>
      <c r="E36" s="15">
        <v>1402</v>
      </c>
      <c r="F36" s="102" t="s">
        <v>37</v>
      </c>
      <c r="G36" s="103"/>
      <c r="H36" s="103"/>
      <c r="I36" s="118"/>
      <c r="J36" s="3"/>
      <c r="K36" s="3"/>
      <c r="L36" s="116">
        <v>0</v>
      </c>
    </row>
    <row r="37" spans="1:12" ht="17.100000000000001" customHeight="1" x14ac:dyDescent="0.3">
      <c r="A37" s="100" t="s">
        <v>38</v>
      </c>
      <c r="B37" s="100"/>
      <c r="C37" s="101"/>
      <c r="D37" s="15">
        <v>938</v>
      </c>
      <c r="E37" s="15">
        <v>638</v>
      </c>
      <c r="F37" s="102" t="s">
        <v>39</v>
      </c>
      <c r="G37" s="103"/>
      <c r="H37" s="103"/>
      <c r="I37" s="118"/>
      <c r="J37" s="3"/>
      <c r="K37" s="3"/>
      <c r="L37" s="116">
        <v>0</v>
      </c>
    </row>
    <row r="38" spans="1:12" ht="17.100000000000001" customHeight="1" x14ac:dyDescent="0.3">
      <c r="A38" s="100" t="s">
        <v>40</v>
      </c>
      <c r="B38" s="100"/>
      <c r="C38" s="101"/>
      <c r="D38" s="15">
        <v>116</v>
      </c>
      <c r="E38" s="15">
        <v>159</v>
      </c>
      <c r="F38" s="102" t="s">
        <v>41</v>
      </c>
      <c r="G38" s="103"/>
      <c r="H38" s="103"/>
      <c r="I38" s="118"/>
      <c r="J38" s="3"/>
      <c r="K38" s="3"/>
      <c r="L38" s="116">
        <v>0</v>
      </c>
    </row>
    <row r="39" spans="1:12" ht="12" customHeight="1" x14ac:dyDescent="0.3">
      <c r="A39" s="83"/>
      <c r="B39" s="83"/>
      <c r="C39" s="86"/>
      <c r="D39" s="15"/>
      <c r="E39" s="15"/>
      <c r="F39" s="87"/>
      <c r="G39" s="88"/>
      <c r="H39" s="88"/>
      <c r="I39" s="118"/>
      <c r="J39" s="3"/>
      <c r="K39" s="3"/>
      <c r="L39" s="116">
        <v>6832</v>
      </c>
    </row>
    <row r="40" spans="1:12" ht="17.100000000000001" customHeight="1" x14ac:dyDescent="0.3">
      <c r="A40" s="104" t="s">
        <v>42</v>
      </c>
      <c r="B40" s="104"/>
      <c r="C40" s="105"/>
      <c r="D40" s="15">
        <v>3885</v>
      </c>
      <c r="E40" s="15">
        <v>6832</v>
      </c>
      <c r="F40" s="106" t="s">
        <v>43</v>
      </c>
      <c r="G40" s="107"/>
      <c r="H40" s="107"/>
      <c r="I40" s="118"/>
      <c r="J40" s="3"/>
      <c r="K40" s="3"/>
      <c r="L40" s="116">
        <v>658957</v>
      </c>
    </row>
    <row r="41" spans="1:12" ht="17.100000000000001" customHeight="1" x14ac:dyDescent="0.3">
      <c r="A41" s="104" t="s">
        <v>44</v>
      </c>
      <c r="B41" s="104"/>
      <c r="C41" s="105"/>
      <c r="D41" s="15">
        <v>806697</v>
      </c>
      <c r="E41" s="15">
        <v>658957</v>
      </c>
      <c r="F41" s="106" t="s">
        <v>45</v>
      </c>
      <c r="G41" s="107"/>
      <c r="H41" s="107"/>
      <c r="I41" s="117"/>
      <c r="J41" s="3"/>
      <c r="K41" s="3"/>
      <c r="L41" s="116">
        <v>21060</v>
      </c>
    </row>
    <row r="42" spans="1:12" ht="17.100000000000001" customHeight="1" x14ac:dyDescent="0.3">
      <c r="A42" s="104" t="s">
        <v>46</v>
      </c>
      <c r="B42" s="104"/>
      <c r="C42" s="105"/>
      <c r="D42" s="15">
        <v>16320</v>
      </c>
      <c r="E42" s="15">
        <v>21060</v>
      </c>
      <c r="F42" s="106" t="s">
        <v>47</v>
      </c>
      <c r="G42" s="107"/>
      <c r="H42" s="107"/>
      <c r="I42" s="22"/>
      <c r="J42" s="3"/>
      <c r="K42" s="3"/>
      <c r="L42" s="116">
        <v>1839</v>
      </c>
    </row>
    <row r="43" spans="1:12" ht="17.100000000000001" customHeight="1" x14ac:dyDescent="0.3">
      <c r="A43" s="104" t="s">
        <v>48</v>
      </c>
      <c r="B43" s="104"/>
      <c r="C43" s="105"/>
      <c r="D43" s="15">
        <v>2520</v>
      </c>
      <c r="E43" s="15">
        <v>1839</v>
      </c>
      <c r="F43" s="106" t="s">
        <v>49</v>
      </c>
      <c r="G43" s="107"/>
      <c r="H43" s="107"/>
      <c r="I43" s="22">
        <f>E44+E43+E42+E40</f>
        <v>32163</v>
      </c>
      <c r="J43" s="3"/>
      <c r="K43" s="3"/>
      <c r="L43" s="116">
        <v>2432</v>
      </c>
    </row>
    <row r="44" spans="1:12" ht="17.100000000000001" customHeight="1" x14ac:dyDescent="0.3">
      <c r="A44" s="104" t="s">
        <v>50</v>
      </c>
      <c r="B44" s="104"/>
      <c r="C44" s="105"/>
      <c r="D44" s="15">
        <v>2700</v>
      </c>
      <c r="E44" s="15">
        <v>2432</v>
      </c>
      <c r="F44" s="106" t="s">
        <v>51</v>
      </c>
      <c r="G44" s="107"/>
      <c r="H44" s="107"/>
      <c r="J44" s="3"/>
      <c r="K44" s="3"/>
    </row>
    <row r="45" spans="1:12" ht="17.100000000000001" customHeight="1" x14ac:dyDescent="0.3">
      <c r="A45" s="6"/>
      <c r="B45" s="6"/>
      <c r="C45" s="6"/>
      <c r="D45" s="10"/>
      <c r="E45" s="10"/>
      <c r="F45" s="6"/>
      <c r="G45" s="6"/>
      <c r="H45" s="6"/>
      <c r="J45" s="3"/>
      <c r="K45" s="3"/>
    </row>
    <row r="46" spans="1:12" ht="17.100000000000001" customHeight="1" x14ac:dyDescent="0.3">
      <c r="K46" s="3"/>
    </row>
    <row r="47" spans="1:12" ht="17.100000000000001" customHeight="1" x14ac:dyDescent="0.3">
      <c r="K47" s="3"/>
    </row>
    <row r="48" spans="1:12" ht="17.100000000000001" customHeight="1" x14ac:dyDescent="0.3">
      <c r="K48" s="3"/>
    </row>
    <row r="49" spans="11:11" ht="17.100000000000001" customHeight="1" x14ac:dyDescent="0.3">
      <c r="K49" s="3"/>
    </row>
    <row r="50" spans="11:11" ht="17.100000000000001" customHeight="1" x14ac:dyDescent="0.3">
      <c r="K50" s="3"/>
    </row>
    <row r="51" spans="11:11" ht="17.100000000000001" customHeight="1" x14ac:dyDescent="0.3">
      <c r="K51" s="3"/>
    </row>
    <row r="52" spans="11:11" ht="17.100000000000001" customHeight="1" x14ac:dyDescent="0.3">
      <c r="K52" s="3"/>
    </row>
    <row r="53" spans="11:11" ht="17.100000000000001" customHeight="1" x14ac:dyDescent="0.3">
      <c r="K53" s="3"/>
    </row>
    <row r="54" spans="11:11" ht="17.100000000000001" customHeight="1" x14ac:dyDescent="0.3">
      <c r="K54" s="3"/>
    </row>
    <row r="55" spans="11:11" ht="17.100000000000001" customHeight="1" x14ac:dyDescent="0.3">
      <c r="K55" s="3"/>
    </row>
    <row r="56" spans="11:11" ht="17.100000000000001" customHeight="1" x14ac:dyDescent="0.3">
      <c r="K56" s="3"/>
    </row>
    <row r="57" spans="11:11" ht="17.100000000000001" customHeight="1" x14ac:dyDescent="0.3">
      <c r="K57" s="3"/>
    </row>
    <row r="58" spans="11:11" ht="17.100000000000001" customHeight="1" x14ac:dyDescent="0.3">
      <c r="K58" s="3"/>
    </row>
    <row r="59" spans="11:11" ht="17.100000000000001" customHeight="1" x14ac:dyDescent="0.3">
      <c r="K59" s="3"/>
    </row>
  </sheetData>
  <mergeCells count="94">
    <mergeCell ref="A43:C43"/>
    <mergeCell ref="F43:H43"/>
    <mergeCell ref="A44:C44"/>
    <mergeCell ref="F44:H44"/>
    <mergeCell ref="A40:C40"/>
    <mergeCell ref="F40:H40"/>
    <mergeCell ref="A41:C41"/>
    <mergeCell ref="F41:H41"/>
    <mergeCell ref="A42:C42"/>
    <mergeCell ref="F42:H42"/>
    <mergeCell ref="A39:C39"/>
    <mergeCell ref="F39:H39"/>
    <mergeCell ref="A34:C34"/>
    <mergeCell ref="F34:H34"/>
    <mergeCell ref="A35:C35"/>
    <mergeCell ref="F35:H35"/>
    <mergeCell ref="A36:C36"/>
    <mergeCell ref="F36:H36"/>
    <mergeCell ref="A37:C37"/>
    <mergeCell ref="F37:H37"/>
    <mergeCell ref="A38:C38"/>
    <mergeCell ref="F38:H38"/>
    <mergeCell ref="A31:C31"/>
    <mergeCell ref="F31:H31"/>
    <mergeCell ref="A32:C32"/>
    <mergeCell ref="F32:H32"/>
    <mergeCell ref="A33:C33"/>
    <mergeCell ref="F33:H33"/>
    <mergeCell ref="A28:C28"/>
    <mergeCell ref="F28:H28"/>
    <mergeCell ref="A29:C29"/>
    <mergeCell ref="F29:H29"/>
    <mergeCell ref="A30:C30"/>
    <mergeCell ref="F30:H30"/>
    <mergeCell ref="A25:C25"/>
    <mergeCell ref="F25:H25"/>
    <mergeCell ref="A26:C26"/>
    <mergeCell ref="F26:H26"/>
    <mergeCell ref="A27:C27"/>
    <mergeCell ref="F27:H27"/>
    <mergeCell ref="A17:C17"/>
    <mergeCell ref="F17:H17"/>
    <mergeCell ref="A18:C18"/>
    <mergeCell ref="F18:H18"/>
    <mergeCell ref="A19:C19"/>
    <mergeCell ref="F19:H19"/>
    <mergeCell ref="A24:C24"/>
    <mergeCell ref="F24:H24"/>
    <mergeCell ref="A20:C20"/>
    <mergeCell ref="F20:H20"/>
    <mergeCell ref="A21:C21"/>
    <mergeCell ref="F21:H21"/>
    <mergeCell ref="A23:C23"/>
    <mergeCell ref="F23:H23"/>
    <mergeCell ref="A22:C22"/>
    <mergeCell ref="F22:H22"/>
    <mergeCell ref="A14:C14"/>
    <mergeCell ref="F14:H14"/>
    <mergeCell ref="A15:C15"/>
    <mergeCell ref="F15:H15"/>
    <mergeCell ref="A16:C16"/>
    <mergeCell ref="F16:H16"/>
    <mergeCell ref="A12:C12"/>
    <mergeCell ref="F12:H12"/>
    <mergeCell ref="A13:C13"/>
    <mergeCell ref="F13:H13"/>
    <mergeCell ref="E7:E8"/>
    <mergeCell ref="A11:C11"/>
    <mergeCell ref="F11:H11"/>
    <mergeCell ref="A7:C8"/>
    <mergeCell ref="D7:D8"/>
    <mergeCell ref="F7:H8"/>
    <mergeCell ref="A9:C9"/>
    <mergeCell ref="F9:H9"/>
    <mergeCell ref="A10:C10"/>
    <mergeCell ref="F10:H10"/>
    <mergeCell ref="A5:C5"/>
    <mergeCell ref="A6:C6"/>
    <mergeCell ref="F4:H4"/>
    <mergeCell ref="F5:H5"/>
    <mergeCell ref="F6:H6"/>
    <mergeCell ref="A4:C4"/>
    <mergeCell ref="D4:E4"/>
    <mergeCell ref="D5:E5"/>
    <mergeCell ref="D6:E6"/>
    <mergeCell ref="A1:C1"/>
    <mergeCell ref="A2:C2"/>
    <mergeCell ref="D3:E3"/>
    <mergeCell ref="F1:H1"/>
    <mergeCell ref="F2:H2"/>
    <mergeCell ref="F3:H3"/>
    <mergeCell ref="A3:C3"/>
    <mergeCell ref="D1:E1"/>
    <mergeCell ref="D2:E2"/>
  </mergeCells>
  <pageMargins left="1" right="1" top="1" bottom="1" header="0.5" footer="0.5"/>
  <pageSetup paperSize="9" orientation="portrait" horizontalDpi="300" verticalDpi="300"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'DIZEL I LOŽ ULJE'!A7:A72</xm:f>
              <xm:sqref>A7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'DIZEL I LOŽ ULJE'!D45:E45</xm:f>
              <xm:sqref>D45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61"/>
  <sheetViews>
    <sheetView topLeftCell="A13" workbookViewId="0">
      <selection activeCell="I20" sqref="I20"/>
    </sheetView>
  </sheetViews>
  <sheetFormatPr defaultRowHeight="17.100000000000001" customHeight="1" x14ac:dyDescent="0.3"/>
  <cols>
    <col min="1" max="3" width="8.7109375" style="20" customWidth="1"/>
    <col min="4" max="5" width="10.7109375" style="20" customWidth="1"/>
    <col min="6" max="8" width="8.7109375" style="20" customWidth="1"/>
    <col min="9" max="16384" width="9.140625" style="20"/>
  </cols>
  <sheetData>
    <row r="1" spans="1:12" ht="17.100000000000001" customHeight="1" x14ac:dyDescent="0.3">
      <c r="A1" s="83"/>
      <c r="B1" s="83"/>
      <c r="C1" s="83"/>
      <c r="D1" s="89" t="s">
        <v>0</v>
      </c>
      <c r="E1" s="89"/>
      <c r="F1" s="83"/>
      <c r="G1" s="83"/>
      <c r="H1" s="83"/>
    </row>
    <row r="2" spans="1:12" ht="17.100000000000001" customHeight="1" x14ac:dyDescent="0.3">
      <c r="A2" s="83"/>
      <c r="B2" s="83"/>
      <c r="C2" s="83"/>
      <c r="D2" s="88" t="s">
        <v>1</v>
      </c>
      <c r="E2" s="88"/>
      <c r="F2" s="83"/>
      <c r="G2" s="83"/>
      <c r="H2" s="83"/>
    </row>
    <row r="3" spans="1:12" ht="12" customHeight="1" x14ac:dyDescent="0.3">
      <c r="A3" s="83"/>
      <c r="B3" s="83"/>
      <c r="C3" s="83"/>
      <c r="D3" s="85"/>
      <c r="E3" s="85"/>
      <c r="F3" s="83"/>
      <c r="G3" s="83"/>
      <c r="H3" s="83"/>
    </row>
    <row r="4" spans="1:12" ht="17.100000000000001" customHeight="1" x14ac:dyDescent="0.3">
      <c r="A4" s="83"/>
      <c r="B4" s="83"/>
      <c r="C4" s="83"/>
      <c r="D4" s="89" t="s">
        <v>67</v>
      </c>
      <c r="E4" s="89"/>
      <c r="F4" s="83"/>
      <c r="G4" s="83"/>
      <c r="H4" s="83"/>
    </row>
    <row r="5" spans="1:12" ht="17.100000000000001" customHeight="1" x14ac:dyDescent="0.3">
      <c r="A5" s="83"/>
      <c r="B5" s="83"/>
      <c r="C5" s="83"/>
      <c r="D5" s="88" t="s">
        <v>68</v>
      </c>
      <c r="E5" s="88"/>
      <c r="F5" s="83"/>
      <c r="G5" s="83"/>
      <c r="H5" s="83"/>
      <c r="L5" s="25"/>
    </row>
    <row r="6" spans="1:12" ht="12" customHeight="1" thickBot="1" x14ac:dyDescent="0.35">
      <c r="A6" s="82"/>
      <c r="B6" s="82"/>
      <c r="C6" s="82"/>
      <c r="D6" s="82"/>
      <c r="E6" s="82"/>
      <c r="F6" s="84" t="s">
        <v>70</v>
      </c>
      <c r="G6" s="84"/>
      <c r="H6" s="84"/>
      <c r="L6" s="19"/>
    </row>
    <row r="7" spans="1:12" ht="17.100000000000001" customHeight="1" thickTop="1" x14ac:dyDescent="0.3">
      <c r="A7" s="90"/>
      <c r="B7" s="90"/>
      <c r="C7" s="91"/>
      <c r="D7" s="65">
        <v>2019</v>
      </c>
      <c r="E7" s="65">
        <v>2020</v>
      </c>
      <c r="F7" s="94"/>
      <c r="G7" s="90"/>
      <c r="H7" s="90"/>
      <c r="L7" s="3"/>
    </row>
    <row r="8" spans="1:12" ht="17.100000000000001" customHeight="1" x14ac:dyDescent="0.3">
      <c r="A8" s="92"/>
      <c r="B8" s="92"/>
      <c r="C8" s="93"/>
      <c r="D8" s="66"/>
      <c r="E8" s="66"/>
      <c r="F8" s="95"/>
      <c r="G8" s="92"/>
      <c r="H8" s="92"/>
      <c r="L8" s="3"/>
    </row>
    <row r="9" spans="1:12" ht="17.100000000000001" customHeight="1" x14ac:dyDescent="0.3">
      <c r="A9" s="96" t="s">
        <v>4</v>
      </c>
      <c r="B9" s="96"/>
      <c r="C9" s="97"/>
      <c r="D9" s="15">
        <v>10357</v>
      </c>
      <c r="E9" s="15">
        <v>9723</v>
      </c>
      <c r="F9" s="98" t="s">
        <v>5</v>
      </c>
      <c r="G9" s="99"/>
      <c r="H9" s="99"/>
      <c r="L9" s="3"/>
    </row>
    <row r="10" spans="1:12" ht="17.100000000000001" customHeight="1" x14ac:dyDescent="0.3">
      <c r="A10" s="100" t="s">
        <v>6</v>
      </c>
      <c r="B10" s="100"/>
      <c r="C10" s="101"/>
      <c r="D10" s="16">
        <v>232</v>
      </c>
      <c r="E10" s="16">
        <v>192</v>
      </c>
      <c r="F10" s="102" t="s">
        <v>7</v>
      </c>
      <c r="G10" s="103"/>
      <c r="H10" s="103"/>
      <c r="L10" s="3"/>
    </row>
    <row r="11" spans="1:12" ht="12" customHeight="1" x14ac:dyDescent="0.3">
      <c r="A11" s="83"/>
      <c r="B11" s="83"/>
      <c r="C11" s="86"/>
      <c r="D11" s="16"/>
      <c r="E11" s="16"/>
      <c r="F11" s="87"/>
      <c r="G11" s="88"/>
      <c r="H11" s="88"/>
      <c r="L11" s="3"/>
    </row>
    <row r="12" spans="1:12" ht="17.100000000000001" customHeight="1" x14ac:dyDescent="0.3">
      <c r="A12" s="100" t="s">
        <v>8</v>
      </c>
      <c r="B12" s="100"/>
      <c r="C12" s="101"/>
      <c r="D12" s="15">
        <v>2480</v>
      </c>
      <c r="E12" s="15">
        <v>2729</v>
      </c>
      <c r="F12" s="102" t="s">
        <v>9</v>
      </c>
      <c r="G12" s="103"/>
      <c r="H12" s="103"/>
      <c r="L12" s="3"/>
    </row>
    <row r="13" spans="1:12" ht="17.100000000000001" customHeight="1" x14ac:dyDescent="0.3">
      <c r="A13" s="100" t="s">
        <v>10</v>
      </c>
      <c r="B13" s="100"/>
      <c r="C13" s="101"/>
      <c r="D13" s="15">
        <v>1397</v>
      </c>
      <c r="E13" s="15">
        <v>32</v>
      </c>
      <c r="F13" s="102" t="s">
        <v>11</v>
      </c>
      <c r="G13" s="103"/>
      <c r="H13" s="103"/>
      <c r="L13" s="3"/>
    </row>
    <row r="14" spans="1:12" ht="12" customHeight="1" x14ac:dyDescent="0.3">
      <c r="A14" s="83"/>
      <c r="B14" s="83"/>
      <c r="C14" s="86"/>
      <c r="D14" s="15"/>
      <c r="E14" s="15"/>
      <c r="F14" s="87"/>
      <c r="G14" s="88"/>
      <c r="H14" s="88"/>
      <c r="L14" s="3"/>
    </row>
    <row r="15" spans="1:12" ht="17.100000000000001" customHeight="1" x14ac:dyDescent="0.3">
      <c r="A15" s="100" t="s">
        <v>12</v>
      </c>
      <c r="B15" s="100"/>
      <c r="C15" s="101"/>
      <c r="D15" s="16">
        <v>27</v>
      </c>
      <c r="E15" s="16">
        <v>5</v>
      </c>
      <c r="F15" s="102" t="s">
        <v>13</v>
      </c>
      <c r="G15" s="103"/>
      <c r="H15" s="103"/>
      <c r="L15" s="3"/>
    </row>
    <row r="16" spans="1:12" ht="12" customHeight="1" x14ac:dyDescent="0.3">
      <c r="A16" s="100"/>
      <c r="B16" s="100"/>
      <c r="C16" s="101"/>
      <c r="D16" s="16"/>
      <c r="E16" s="16"/>
      <c r="F16" s="102"/>
      <c r="G16" s="103"/>
      <c r="H16" s="103"/>
      <c r="L16" s="3"/>
    </row>
    <row r="17" spans="1:12" ht="17.100000000000001" customHeight="1" x14ac:dyDescent="0.3">
      <c r="A17" s="104" t="s">
        <v>55</v>
      </c>
      <c r="B17" s="104"/>
      <c r="C17" s="105"/>
      <c r="D17" s="16">
        <v>291</v>
      </c>
      <c r="E17" s="16">
        <v>147</v>
      </c>
      <c r="F17" s="106" t="s">
        <v>56</v>
      </c>
      <c r="G17" s="107"/>
      <c r="H17" s="107"/>
      <c r="I17" s="22">
        <f>E9-E10+E12-E13+E15</f>
        <v>12233</v>
      </c>
      <c r="L17" s="3"/>
    </row>
    <row r="18" spans="1:12" ht="17.100000000000001" customHeight="1" x14ac:dyDescent="0.3">
      <c r="A18" s="100" t="s">
        <v>57</v>
      </c>
      <c r="B18" s="100"/>
      <c r="C18" s="101"/>
      <c r="D18" s="16">
        <v>291</v>
      </c>
      <c r="E18" s="16">
        <v>147</v>
      </c>
      <c r="F18" s="102" t="s">
        <v>58</v>
      </c>
      <c r="G18" s="103"/>
      <c r="H18" s="103"/>
      <c r="L18" s="3">
        <f>E9-E10+E12-E13+E15</f>
        <v>12233</v>
      </c>
    </row>
    <row r="19" spans="1:12" ht="12" customHeight="1" x14ac:dyDescent="0.3">
      <c r="A19" s="100"/>
      <c r="B19" s="100"/>
      <c r="C19" s="101"/>
      <c r="D19" s="16"/>
      <c r="E19" s="16"/>
      <c r="F19" s="102"/>
      <c r="G19" s="103"/>
      <c r="H19" s="103"/>
      <c r="L19" s="4"/>
    </row>
    <row r="20" spans="1:12" ht="17.100000000000001" customHeight="1" x14ac:dyDescent="0.3">
      <c r="A20" s="104" t="s">
        <v>14</v>
      </c>
      <c r="B20" s="104"/>
      <c r="C20" s="105"/>
      <c r="D20" s="15">
        <v>10890</v>
      </c>
      <c r="E20" s="15">
        <v>12086</v>
      </c>
      <c r="F20" s="106" t="s">
        <v>15</v>
      </c>
      <c r="G20" s="107"/>
      <c r="H20" s="107"/>
      <c r="I20" s="22">
        <f>E9-E10+E12-E13+E15-E17</f>
        <v>12086</v>
      </c>
      <c r="L20" s="4"/>
    </row>
    <row r="21" spans="1:12" ht="12" customHeight="1" x14ac:dyDescent="0.3">
      <c r="A21" s="89"/>
      <c r="B21" s="89"/>
      <c r="C21" s="108"/>
      <c r="D21" s="15"/>
      <c r="E21" s="15"/>
      <c r="F21" s="109"/>
      <c r="G21" s="110"/>
      <c r="H21" s="110"/>
      <c r="L21" s="4"/>
    </row>
    <row r="22" spans="1:12" ht="17.100000000000001" customHeight="1" x14ac:dyDescent="0.3">
      <c r="A22" s="104" t="s">
        <v>16</v>
      </c>
      <c r="B22" s="104"/>
      <c r="C22" s="105"/>
      <c r="D22" s="15">
        <v>666</v>
      </c>
      <c r="E22" s="15">
        <v>724</v>
      </c>
      <c r="F22" s="106" t="s">
        <v>17</v>
      </c>
      <c r="G22" s="107"/>
      <c r="H22" s="107"/>
      <c r="L22" s="4"/>
    </row>
    <row r="23" spans="1:12" ht="17.100000000000001" customHeight="1" x14ac:dyDescent="0.3">
      <c r="A23" s="100" t="s">
        <v>18</v>
      </c>
      <c r="B23" s="100"/>
      <c r="C23" s="101"/>
      <c r="D23" s="16">
        <v>37</v>
      </c>
      <c r="E23" s="16">
        <v>40</v>
      </c>
      <c r="F23" s="102" t="s">
        <v>19</v>
      </c>
      <c r="G23" s="103"/>
      <c r="H23" s="103"/>
      <c r="L23" s="4"/>
    </row>
    <row r="24" spans="1:12" ht="17.100000000000001" customHeight="1" x14ac:dyDescent="0.3">
      <c r="A24" s="100" t="s">
        <v>28</v>
      </c>
      <c r="B24" s="100"/>
      <c r="C24" s="101"/>
      <c r="D24" s="15">
        <v>1</v>
      </c>
      <c r="E24" s="15">
        <v>10</v>
      </c>
      <c r="F24" s="102" t="s">
        <v>29</v>
      </c>
      <c r="G24" s="103"/>
      <c r="H24" s="103"/>
      <c r="K24" s="20">
        <v>40</v>
      </c>
      <c r="L24" s="24"/>
    </row>
    <row r="25" spans="1:12" ht="17.100000000000001" customHeight="1" x14ac:dyDescent="0.3">
      <c r="A25" s="100" t="s">
        <v>20</v>
      </c>
      <c r="B25" s="100"/>
      <c r="C25" s="101"/>
      <c r="D25" s="15" t="s">
        <v>52</v>
      </c>
      <c r="E25" s="15">
        <v>26</v>
      </c>
      <c r="F25" s="102" t="s">
        <v>21</v>
      </c>
      <c r="G25" s="103"/>
      <c r="H25" s="103"/>
      <c r="K25" s="20">
        <v>10</v>
      </c>
      <c r="L25" s="3"/>
    </row>
    <row r="26" spans="1:12" ht="17.100000000000001" customHeight="1" x14ac:dyDescent="0.3">
      <c r="A26" s="100" t="s">
        <v>22</v>
      </c>
      <c r="B26" s="100"/>
      <c r="C26" s="101"/>
      <c r="D26" s="16">
        <v>91</v>
      </c>
      <c r="E26" s="16">
        <v>35</v>
      </c>
      <c r="F26" s="102" t="s">
        <v>23</v>
      </c>
      <c r="G26" s="103"/>
      <c r="H26" s="103"/>
      <c r="K26" s="20">
        <v>26</v>
      </c>
      <c r="L26" s="3"/>
    </row>
    <row r="27" spans="1:12" ht="17.100000000000001" customHeight="1" x14ac:dyDescent="0.3">
      <c r="A27" s="100" t="s">
        <v>24</v>
      </c>
      <c r="B27" s="100"/>
      <c r="C27" s="101"/>
      <c r="D27" s="15">
        <v>47</v>
      </c>
      <c r="E27" s="15">
        <v>15</v>
      </c>
      <c r="F27" s="102" t="s">
        <v>25</v>
      </c>
      <c r="G27" s="103"/>
      <c r="H27" s="103"/>
      <c r="K27" s="20">
        <v>35</v>
      </c>
      <c r="L27" s="4"/>
    </row>
    <row r="28" spans="1:12" ht="17.100000000000001" customHeight="1" x14ac:dyDescent="0.3">
      <c r="A28" s="100" t="s">
        <v>26</v>
      </c>
      <c r="B28" s="100"/>
      <c r="C28" s="101"/>
      <c r="D28" s="15">
        <v>311</v>
      </c>
      <c r="E28" s="15">
        <v>383</v>
      </c>
      <c r="F28" s="102" t="s">
        <v>27</v>
      </c>
      <c r="G28" s="103"/>
      <c r="H28" s="103"/>
      <c r="K28" s="20">
        <v>15</v>
      </c>
      <c r="L28" s="3"/>
    </row>
    <row r="29" spans="1:12" ht="17.100000000000001" customHeight="1" x14ac:dyDescent="0.3">
      <c r="A29" s="100" t="s">
        <v>30</v>
      </c>
      <c r="B29" s="100"/>
      <c r="C29" s="101"/>
      <c r="D29" s="16">
        <v>69</v>
      </c>
      <c r="E29" s="16">
        <v>31</v>
      </c>
      <c r="F29" s="102" t="s">
        <v>31</v>
      </c>
      <c r="G29" s="103"/>
      <c r="H29" s="103"/>
      <c r="K29" s="20">
        <v>383</v>
      </c>
      <c r="L29" s="3"/>
    </row>
    <row r="30" spans="1:12" ht="17.100000000000001" customHeight="1" x14ac:dyDescent="0.3">
      <c r="A30" s="100" t="s">
        <v>32</v>
      </c>
      <c r="B30" s="100"/>
      <c r="C30" s="101"/>
      <c r="D30" s="15">
        <v>12</v>
      </c>
      <c r="E30" s="15">
        <v>5</v>
      </c>
      <c r="F30" s="102" t="s">
        <v>33</v>
      </c>
      <c r="G30" s="103"/>
      <c r="H30" s="103"/>
      <c r="K30" s="20">
        <v>31</v>
      </c>
      <c r="L30" s="3"/>
    </row>
    <row r="31" spans="1:12" ht="17.100000000000001" customHeight="1" x14ac:dyDescent="0.3">
      <c r="A31" s="100" t="s">
        <v>34</v>
      </c>
      <c r="B31" s="100"/>
      <c r="C31" s="101"/>
      <c r="D31" s="16" t="s">
        <v>52</v>
      </c>
      <c r="E31" s="16">
        <v>2</v>
      </c>
      <c r="F31" s="102" t="s">
        <v>35</v>
      </c>
      <c r="G31" s="103"/>
      <c r="H31" s="103"/>
      <c r="K31" s="20">
        <v>5</v>
      </c>
      <c r="L31" s="3"/>
    </row>
    <row r="32" spans="1:12" ht="17.100000000000001" customHeight="1" x14ac:dyDescent="0.3">
      <c r="A32" s="100" t="s">
        <v>36</v>
      </c>
      <c r="B32" s="100"/>
      <c r="C32" s="101"/>
      <c r="D32" s="16">
        <v>31</v>
      </c>
      <c r="E32" s="16">
        <v>63</v>
      </c>
      <c r="F32" s="102" t="s">
        <v>37</v>
      </c>
      <c r="G32" s="103"/>
      <c r="H32" s="103"/>
      <c r="K32" s="20">
        <v>2</v>
      </c>
      <c r="L32" s="3"/>
    </row>
    <row r="33" spans="1:12" ht="17.100000000000001" customHeight="1" x14ac:dyDescent="0.3">
      <c r="A33" s="100" t="s">
        <v>38</v>
      </c>
      <c r="B33" s="100"/>
      <c r="C33" s="101"/>
      <c r="D33" s="15">
        <v>4</v>
      </c>
      <c r="E33" s="15">
        <v>20</v>
      </c>
      <c r="F33" s="102" t="s">
        <v>39</v>
      </c>
      <c r="G33" s="103"/>
      <c r="H33" s="103"/>
      <c r="K33" s="20">
        <v>63</v>
      </c>
      <c r="L33" s="3"/>
    </row>
    <row r="34" spans="1:12" ht="17.100000000000001" customHeight="1" x14ac:dyDescent="0.3">
      <c r="A34" s="100" t="s">
        <v>40</v>
      </c>
      <c r="B34" s="100"/>
      <c r="C34" s="101"/>
      <c r="D34" s="15">
        <v>63</v>
      </c>
      <c r="E34" s="15">
        <v>94</v>
      </c>
      <c r="F34" s="102" t="s">
        <v>41</v>
      </c>
      <c r="G34" s="103"/>
      <c r="H34" s="103"/>
      <c r="K34" s="20">
        <v>20</v>
      </c>
      <c r="L34" s="3"/>
    </row>
    <row r="35" spans="1:12" ht="12" customHeight="1" x14ac:dyDescent="0.3">
      <c r="A35" s="83"/>
      <c r="B35" s="83"/>
      <c r="C35" s="86"/>
      <c r="D35" s="15"/>
      <c r="E35" s="15"/>
      <c r="F35" s="87"/>
      <c r="G35" s="88"/>
      <c r="H35" s="88"/>
      <c r="K35" s="20">
        <v>94</v>
      </c>
      <c r="L35" s="3"/>
    </row>
    <row r="36" spans="1:12" ht="17.100000000000001" customHeight="1" x14ac:dyDescent="0.3">
      <c r="A36" s="104" t="s">
        <v>42</v>
      </c>
      <c r="B36" s="104"/>
      <c r="C36" s="105"/>
      <c r="D36" s="16">
        <v>250</v>
      </c>
      <c r="E36" s="16">
        <v>280</v>
      </c>
      <c r="F36" s="106" t="s">
        <v>43</v>
      </c>
      <c r="G36" s="107"/>
      <c r="H36" s="107"/>
      <c r="L36" s="3"/>
    </row>
    <row r="37" spans="1:12" ht="17.100000000000001" customHeight="1" x14ac:dyDescent="0.3">
      <c r="A37" s="104" t="s">
        <v>44</v>
      </c>
      <c r="B37" s="104"/>
      <c r="C37" s="105"/>
      <c r="D37" s="15">
        <v>9584</v>
      </c>
      <c r="E37" s="15">
        <v>10684</v>
      </c>
      <c r="F37" s="106" t="s">
        <v>45</v>
      </c>
      <c r="G37" s="107"/>
      <c r="H37" s="107"/>
      <c r="L37" s="3"/>
    </row>
    <row r="38" spans="1:12" ht="17.100000000000001" customHeight="1" x14ac:dyDescent="0.3">
      <c r="A38" s="104" t="s">
        <v>46</v>
      </c>
      <c r="B38" s="104"/>
      <c r="C38" s="105"/>
      <c r="D38" s="16">
        <v>390</v>
      </c>
      <c r="E38" s="16">
        <v>398</v>
      </c>
      <c r="F38" s="106" t="s">
        <v>47</v>
      </c>
      <c r="G38" s="107"/>
      <c r="H38" s="107"/>
      <c r="L38" s="3"/>
    </row>
    <row r="39" spans="1:12" ht="17.100000000000001" customHeight="1" x14ac:dyDescent="0.3">
      <c r="A39" s="104" t="s">
        <v>48</v>
      </c>
      <c r="B39" s="104"/>
      <c r="C39" s="105"/>
      <c r="D39" s="15" t="s">
        <v>52</v>
      </c>
      <c r="E39" s="1" t="s">
        <v>52</v>
      </c>
      <c r="F39" s="106" t="s">
        <v>49</v>
      </c>
      <c r="G39" s="107"/>
      <c r="H39" s="107"/>
      <c r="J39" s="20">
        <f>E38+E36</f>
        <v>678</v>
      </c>
      <c r="K39" s="20">
        <v>280</v>
      </c>
      <c r="L39" s="3"/>
    </row>
    <row r="40" spans="1:12" ht="17.100000000000001" customHeight="1" x14ac:dyDescent="0.3">
      <c r="A40" s="104" t="s">
        <v>50</v>
      </c>
      <c r="B40" s="104"/>
      <c r="C40" s="105"/>
      <c r="D40" s="16" t="s">
        <v>52</v>
      </c>
      <c r="E40" s="2" t="s">
        <v>52</v>
      </c>
      <c r="F40" s="106" t="s">
        <v>51</v>
      </c>
      <c r="G40" s="107"/>
      <c r="H40" s="107"/>
      <c r="K40" s="20">
        <v>10684</v>
      </c>
      <c r="L40" s="3"/>
    </row>
    <row r="41" spans="1:12" ht="17.100000000000001" customHeight="1" x14ac:dyDescent="0.3">
      <c r="A41" s="6"/>
      <c r="B41" s="6"/>
      <c r="C41" s="6"/>
      <c r="D41" s="10"/>
      <c r="E41" s="10"/>
      <c r="F41" s="6"/>
      <c r="G41" s="6"/>
      <c r="H41" s="6"/>
      <c r="K41" s="20">
        <v>398</v>
      </c>
      <c r="L41" s="3"/>
    </row>
    <row r="42" spans="1:12" ht="17.100000000000001" customHeight="1" x14ac:dyDescent="0.3">
      <c r="L42" s="3"/>
    </row>
    <row r="43" spans="1:12" ht="17.100000000000001" customHeight="1" x14ac:dyDescent="0.3">
      <c r="L43" s="3"/>
    </row>
    <row r="44" spans="1:12" ht="17.100000000000001" customHeight="1" x14ac:dyDescent="0.3">
      <c r="L44" s="3"/>
    </row>
    <row r="45" spans="1:12" ht="17.100000000000001" customHeight="1" x14ac:dyDescent="0.3">
      <c r="L45" s="3"/>
    </row>
    <row r="46" spans="1:12" ht="17.100000000000001" customHeight="1" x14ac:dyDescent="0.3">
      <c r="L46" s="3"/>
    </row>
    <row r="47" spans="1:12" ht="17.100000000000001" customHeight="1" x14ac:dyDescent="0.3">
      <c r="L47" s="3"/>
    </row>
    <row r="48" spans="1:12" ht="17.100000000000001" customHeight="1" x14ac:dyDescent="0.3">
      <c r="L48" s="3"/>
    </row>
    <row r="49" spans="12:12" ht="17.100000000000001" customHeight="1" x14ac:dyDescent="0.3">
      <c r="L49" s="4"/>
    </row>
    <row r="50" spans="12:12" ht="17.100000000000001" customHeight="1" x14ac:dyDescent="0.3">
      <c r="L50" s="3"/>
    </row>
    <row r="51" spans="12:12" ht="17.100000000000001" customHeight="1" x14ac:dyDescent="0.3">
      <c r="L51" s="3"/>
    </row>
    <row r="52" spans="12:12" ht="17.100000000000001" customHeight="1" x14ac:dyDescent="0.3">
      <c r="L52" s="3"/>
    </row>
    <row r="53" spans="12:12" ht="17.100000000000001" customHeight="1" x14ac:dyDescent="0.3">
      <c r="L53" s="3"/>
    </row>
    <row r="54" spans="12:12" ht="17.100000000000001" customHeight="1" x14ac:dyDescent="0.3">
      <c r="L54" s="3"/>
    </row>
    <row r="55" spans="12:12" ht="17.100000000000001" customHeight="1" x14ac:dyDescent="0.3">
      <c r="L55" s="3"/>
    </row>
    <row r="56" spans="12:12" ht="17.100000000000001" customHeight="1" x14ac:dyDescent="0.3">
      <c r="L56" s="3"/>
    </row>
    <row r="57" spans="12:12" ht="17.100000000000001" customHeight="1" x14ac:dyDescent="0.3">
      <c r="L57" s="3"/>
    </row>
    <row r="58" spans="12:12" ht="17.100000000000001" customHeight="1" x14ac:dyDescent="0.3">
      <c r="L58" s="3"/>
    </row>
    <row r="59" spans="12:12" ht="17.100000000000001" customHeight="1" x14ac:dyDescent="0.3">
      <c r="L59" s="3"/>
    </row>
    <row r="60" spans="12:12" ht="17.100000000000001" customHeight="1" x14ac:dyDescent="0.3">
      <c r="L60" s="3"/>
    </row>
    <row r="61" spans="12:12" ht="17.100000000000001" customHeight="1" x14ac:dyDescent="0.3">
      <c r="L61" s="3"/>
    </row>
  </sheetData>
  <mergeCells count="86">
    <mergeCell ref="A39:C39"/>
    <mergeCell ref="F39:H39"/>
    <mergeCell ref="A40:C40"/>
    <mergeCell ref="F40:H40"/>
    <mergeCell ref="A16:C16"/>
    <mergeCell ref="F16:H16"/>
    <mergeCell ref="A18:C18"/>
    <mergeCell ref="F18:H18"/>
    <mergeCell ref="A19:C19"/>
    <mergeCell ref="F19:H19"/>
    <mergeCell ref="A36:C36"/>
    <mergeCell ref="F36:H36"/>
    <mergeCell ref="A37:C37"/>
    <mergeCell ref="F37:H37"/>
    <mergeCell ref="A38:C38"/>
    <mergeCell ref="F38:H38"/>
    <mergeCell ref="A33:C33"/>
    <mergeCell ref="F33:H33"/>
    <mergeCell ref="A34:C34"/>
    <mergeCell ref="F34:H34"/>
    <mergeCell ref="A35:C35"/>
    <mergeCell ref="F35:H35"/>
    <mergeCell ref="A30:C30"/>
    <mergeCell ref="F30:H30"/>
    <mergeCell ref="A31:C31"/>
    <mergeCell ref="F31:H31"/>
    <mergeCell ref="A32:C32"/>
    <mergeCell ref="F32:H32"/>
    <mergeCell ref="A27:C27"/>
    <mergeCell ref="F27:H27"/>
    <mergeCell ref="A28:C28"/>
    <mergeCell ref="F28:H28"/>
    <mergeCell ref="A29:C29"/>
    <mergeCell ref="F29:H29"/>
    <mergeCell ref="A24:C24"/>
    <mergeCell ref="F24:H24"/>
    <mergeCell ref="A25:C25"/>
    <mergeCell ref="F25:H25"/>
    <mergeCell ref="A26:C26"/>
    <mergeCell ref="F26:H26"/>
    <mergeCell ref="A21:C21"/>
    <mergeCell ref="F21:H21"/>
    <mergeCell ref="A22:C22"/>
    <mergeCell ref="F22:H22"/>
    <mergeCell ref="A23:C23"/>
    <mergeCell ref="F23:H23"/>
    <mergeCell ref="A15:C15"/>
    <mergeCell ref="F15:H15"/>
    <mergeCell ref="A17:C17"/>
    <mergeCell ref="F17:H17"/>
    <mergeCell ref="A20:C20"/>
    <mergeCell ref="F20:H20"/>
    <mergeCell ref="A12:C12"/>
    <mergeCell ref="F12:H12"/>
    <mergeCell ref="A13:C13"/>
    <mergeCell ref="F13:H13"/>
    <mergeCell ref="A14:C14"/>
    <mergeCell ref="F14:H14"/>
    <mergeCell ref="A11:C11"/>
    <mergeCell ref="F11:H11"/>
    <mergeCell ref="D1:E1"/>
    <mergeCell ref="D2:E2"/>
    <mergeCell ref="D4:E4"/>
    <mergeCell ref="D5:E5"/>
    <mergeCell ref="D6:E6"/>
    <mergeCell ref="A7:C8"/>
    <mergeCell ref="D7:D8"/>
    <mergeCell ref="F7:H8"/>
    <mergeCell ref="A9:C9"/>
    <mergeCell ref="F9:H9"/>
    <mergeCell ref="A10:C10"/>
    <mergeCell ref="F10:H10"/>
    <mergeCell ref="A5:C5"/>
    <mergeCell ref="E7:E8"/>
    <mergeCell ref="A6:C6"/>
    <mergeCell ref="D3:E3"/>
    <mergeCell ref="F1:H1"/>
    <mergeCell ref="F3:H3"/>
    <mergeCell ref="F2:H2"/>
    <mergeCell ref="F4:H4"/>
    <mergeCell ref="F5:H5"/>
    <mergeCell ref="F6:H6"/>
    <mergeCell ref="A1:C1"/>
    <mergeCell ref="A2:C2"/>
    <mergeCell ref="A3:C3"/>
    <mergeCell ref="A4:C4"/>
  </mergeCells>
  <pageMargins left="1" right="1" top="1" bottom="1" header="0.5" footer="0.5"/>
  <pageSetup paperSize="9" orientation="portrait" horizontalDpi="300" verticalDpi="300"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'MAZIVA, PARAFINI, VAZELINI'!D41:E41</xm:f>
              <xm:sqref>D41</xm:sqref>
            </x14:sparkline>
          </x14:sparklines>
        </x14:sparklineGroup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'MAZIVA, PARAFINI, VAZELINI'!A7:A68</xm:f>
              <xm:sqref>A7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8"/>
  <sheetViews>
    <sheetView zoomScaleNormal="100" workbookViewId="0">
      <selection activeCell="A39" sqref="A39:C40"/>
    </sheetView>
  </sheetViews>
  <sheetFormatPr defaultRowHeight="17.100000000000001" customHeight="1" x14ac:dyDescent="0.3"/>
  <cols>
    <col min="1" max="3" width="8.7109375" style="20" customWidth="1"/>
    <col min="4" max="5" width="10.7109375" style="20" customWidth="1"/>
    <col min="6" max="8" width="8.7109375" style="20" customWidth="1"/>
    <col min="9" max="10" width="10.7109375" style="20" bestFit="1" customWidth="1"/>
    <col min="11" max="16384" width="9.140625" style="20"/>
  </cols>
  <sheetData>
    <row r="1" spans="1:11" ht="17.100000000000001" customHeight="1" x14ac:dyDescent="0.3">
      <c r="A1" s="83"/>
      <c r="B1" s="83"/>
      <c r="C1" s="83"/>
      <c r="D1" s="89" t="s">
        <v>0</v>
      </c>
      <c r="E1" s="89"/>
      <c r="F1" s="83"/>
      <c r="G1" s="83"/>
      <c r="H1" s="83"/>
      <c r="K1" s="4"/>
    </row>
    <row r="2" spans="1:11" ht="17.100000000000001" customHeight="1" x14ac:dyDescent="0.3">
      <c r="A2" s="83"/>
      <c r="B2" s="83"/>
      <c r="C2" s="83"/>
      <c r="D2" s="88" t="s">
        <v>1</v>
      </c>
      <c r="E2" s="88"/>
      <c r="F2" s="83"/>
      <c r="G2" s="83"/>
      <c r="H2" s="83"/>
      <c r="K2" s="26"/>
    </row>
    <row r="3" spans="1:11" ht="12" customHeight="1" x14ac:dyDescent="0.3">
      <c r="A3" s="83"/>
      <c r="B3" s="83"/>
      <c r="C3" s="83"/>
      <c r="D3" s="85"/>
      <c r="E3" s="85"/>
      <c r="F3" s="83"/>
      <c r="G3" s="83"/>
      <c r="H3" s="83"/>
      <c r="K3" s="4"/>
    </row>
    <row r="4" spans="1:11" ht="12" customHeight="1" x14ac:dyDescent="0.3">
      <c r="A4" s="83"/>
      <c r="B4" s="83"/>
      <c r="C4" s="83"/>
      <c r="D4" s="89" t="s">
        <v>69</v>
      </c>
      <c r="E4" s="89"/>
      <c r="F4" s="83"/>
      <c r="G4" s="83"/>
      <c r="H4" s="83"/>
      <c r="K4" s="4"/>
    </row>
    <row r="5" spans="1:11" ht="12" customHeight="1" x14ac:dyDescent="0.3">
      <c r="A5" s="83"/>
      <c r="B5" s="83"/>
      <c r="C5" s="83"/>
      <c r="D5" s="88" t="s">
        <v>69</v>
      </c>
      <c r="E5" s="88"/>
      <c r="F5" s="83"/>
      <c r="G5" s="83"/>
      <c r="H5" s="83"/>
      <c r="K5" s="4"/>
    </row>
    <row r="6" spans="1:11" ht="12" customHeight="1" thickBot="1" x14ac:dyDescent="0.35">
      <c r="A6" s="82"/>
      <c r="B6" s="82"/>
      <c r="C6" s="82"/>
      <c r="D6" s="82"/>
      <c r="E6" s="82"/>
      <c r="F6" s="84" t="s">
        <v>70</v>
      </c>
      <c r="G6" s="84"/>
      <c r="H6" s="84"/>
      <c r="K6" s="4"/>
    </row>
    <row r="7" spans="1:11" ht="17.100000000000001" customHeight="1" thickTop="1" x14ac:dyDescent="0.3">
      <c r="A7" s="90"/>
      <c r="B7" s="90"/>
      <c r="C7" s="91"/>
      <c r="D7" s="65">
        <v>2019</v>
      </c>
      <c r="E7" s="65">
        <v>2020</v>
      </c>
      <c r="F7" s="94"/>
      <c r="G7" s="90"/>
      <c r="H7" s="90"/>
      <c r="K7" s="4"/>
    </row>
    <row r="8" spans="1:11" ht="17.100000000000001" customHeight="1" x14ac:dyDescent="0.3">
      <c r="A8" s="92"/>
      <c r="B8" s="92"/>
      <c r="C8" s="93"/>
      <c r="D8" s="66"/>
      <c r="E8" s="66"/>
      <c r="F8" s="95"/>
      <c r="G8" s="92"/>
      <c r="H8" s="92"/>
      <c r="K8" s="4"/>
    </row>
    <row r="9" spans="1:11" ht="17.100000000000001" customHeight="1" x14ac:dyDescent="0.3">
      <c r="A9" s="96" t="s">
        <v>4</v>
      </c>
      <c r="B9" s="96"/>
      <c r="C9" s="97"/>
      <c r="D9" s="15">
        <v>42704</v>
      </c>
      <c r="E9" s="15">
        <v>32355</v>
      </c>
      <c r="F9" s="98" t="s">
        <v>5</v>
      </c>
      <c r="G9" s="99"/>
      <c r="H9" s="99"/>
      <c r="K9" s="3"/>
    </row>
    <row r="10" spans="1:11" ht="17.100000000000001" customHeight="1" x14ac:dyDescent="0.3">
      <c r="A10" s="100" t="s">
        <v>6</v>
      </c>
      <c r="B10" s="100"/>
      <c r="C10" s="101"/>
      <c r="D10" s="16">
        <v>664</v>
      </c>
      <c r="E10" s="16">
        <v>531</v>
      </c>
      <c r="F10" s="102" t="s">
        <v>7</v>
      </c>
      <c r="G10" s="103"/>
      <c r="H10" s="103"/>
      <c r="K10" s="4"/>
    </row>
    <row r="11" spans="1:11" ht="17.100000000000001" customHeight="1" x14ac:dyDescent="0.3">
      <c r="A11" s="100" t="s">
        <v>8</v>
      </c>
      <c r="B11" s="100"/>
      <c r="C11" s="101"/>
      <c r="D11" s="15">
        <v>42847</v>
      </c>
      <c r="E11" s="15">
        <v>56060</v>
      </c>
      <c r="F11" s="102" t="s">
        <v>9</v>
      </c>
      <c r="G11" s="103"/>
      <c r="H11" s="103"/>
      <c r="J11" s="22">
        <f>E9-E10+E11-E12</f>
        <v>59338</v>
      </c>
      <c r="K11" s="4"/>
    </row>
    <row r="12" spans="1:11" ht="17.100000000000001" customHeight="1" x14ac:dyDescent="0.3">
      <c r="A12" s="100" t="s">
        <v>10</v>
      </c>
      <c r="B12" s="100"/>
      <c r="C12" s="101"/>
      <c r="D12" s="15">
        <v>22713</v>
      </c>
      <c r="E12" s="15">
        <v>28546</v>
      </c>
      <c r="F12" s="102" t="s">
        <v>11</v>
      </c>
      <c r="G12" s="103"/>
      <c r="H12" s="103"/>
      <c r="K12" s="4"/>
    </row>
    <row r="13" spans="1:11" ht="12" customHeight="1" x14ac:dyDescent="0.3">
      <c r="A13" s="83"/>
      <c r="B13" s="83"/>
      <c r="C13" s="86"/>
      <c r="D13" s="15"/>
      <c r="E13" s="15"/>
      <c r="F13" s="87"/>
      <c r="G13" s="88"/>
      <c r="H13" s="88"/>
      <c r="J13" s="22">
        <f>E9-E10+E11-E12</f>
        <v>59338</v>
      </c>
      <c r="K13" s="4"/>
    </row>
    <row r="14" spans="1:11" ht="17.100000000000001" customHeight="1" x14ac:dyDescent="0.3">
      <c r="A14" s="104" t="s">
        <v>14</v>
      </c>
      <c r="B14" s="104"/>
      <c r="C14" s="105"/>
      <c r="D14" s="15">
        <v>62174</v>
      </c>
      <c r="E14" s="15">
        <v>59338</v>
      </c>
      <c r="F14" s="106" t="s">
        <v>15</v>
      </c>
      <c r="G14" s="107"/>
      <c r="H14" s="107"/>
      <c r="K14" s="4"/>
    </row>
    <row r="15" spans="1:11" ht="12" customHeight="1" x14ac:dyDescent="0.3">
      <c r="A15" s="83"/>
      <c r="B15" s="83"/>
      <c r="C15" s="86"/>
      <c r="D15" s="15"/>
      <c r="E15" s="15"/>
      <c r="F15" s="87"/>
      <c r="G15" s="88"/>
      <c r="H15" s="88"/>
      <c r="K15" s="4"/>
    </row>
    <row r="16" spans="1:11" ht="17.100000000000001" customHeight="1" x14ac:dyDescent="0.3">
      <c r="A16" s="104" t="s">
        <v>42</v>
      </c>
      <c r="B16" s="104"/>
      <c r="C16" s="105"/>
      <c r="D16" s="15">
        <v>62174</v>
      </c>
      <c r="E16" s="15">
        <v>59338</v>
      </c>
      <c r="F16" s="106" t="s">
        <v>43</v>
      </c>
      <c r="G16" s="107"/>
      <c r="H16" s="107"/>
      <c r="K16" s="4"/>
    </row>
    <row r="17" spans="1:11" ht="17.100000000000001" customHeight="1" x14ac:dyDescent="0.3">
      <c r="A17" s="83"/>
      <c r="B17" s="83"/>
      <c r="C17" s="83"/>
      <c r="D17" s="10"/>
      <c r="E17" s="10"/>
      <c r="F17" s="83"/>
      <c r="G17" s="83"/>
      <c r="H17" s="83"/>
      <c r="K17" s="4"/>
    </row>
    <row r="18" spans="1:11" ht="12" customHeight="1" x14ac:dyDescent="0.3">
      <c r="A18" s="83"/>
      <c r="B18" s="83"/>
      <c r="C18" s="83"/>
      <c r="D18" s="89" t="s">
        <v>71</v>
      </c>
      <c r="E18" s="89"/>
      <c r="F18" s="83"/>
      <c r="G18" s="83"/>
      <c r="H18" s="83"/>
      <c r="K18" s="4"/>
    </row>
    <row r="19" spans="1:11" ht="12" customHeight="1" x14ac:dyDescent="0.3">
      <c r="A19" s="83"/>
      <c r="B19" s="83"/>
      <c r="C19" s="83"/>
      <c r="D19" s="88" t="s">
        <v>72</v>
      </c>
      <c r="E19" s="88"/>
      <c r="F19" s="83"/>
      <c r="G19" s="83"/>
      <c r="H19" s="83"/>
      <c r="K19" s="4"/>
    </row>
    <row r="20" spans="1:11" ht="12" customHeight="1" thickBot="1" x14ac:dyDescent="0.35">
      <c r="A20" s="82"/>
      <c r="B20" s="82"/>
      <c r="C20" s="82"/>
      <c r="D20" s="82"/>
      <c r="E20" s="82"/>
      <c r="F20" s="84" t="s">
        <v>70</v>
      </c>
      <c r="G20" s="84"/>
      <c r="H20" s="84"/>
      <c r="K20" s="4"/>
    </row>
    <row r="21" spans="1:11" ht="17.100000000000001" customHeight="1" thickTop="1" x14ac:dyDescent="0.3">
      <c r="A21" s="90"/>
      <c r="B21" s="90"/>
      <c r="C21" s="91"/>
      <c r="D21" s="65">
        <v>2019</v>
      </c>
      <c r="E21" s="65">
        <v>2020</v>
      </c>
      <c r="F21" s="94"/>
      <c r="G21" s="90"/>
      <c r="H21" s="90"/>
      <c r="K21" s="4"/>
    </row>
    <row r="22" spans="1:11" ht="17.100000000000001" customHeight="1" x14ac:dyDescent="0.3">
      <c r="A22" s="92"/>
      <c r="B22" s="92"/>
      <c r="C22" s="93"/>
      <c r="D22" s="66"/>
      <c r="E22" s="66"/>
      <c r="F22" s="95"/>
      <c r="G22" s="92"/>
      <c r="H22" s="92"/>
      <c r="K22" s="4"/>
    </row>
    <row r="23" spans="1:11" ht="17.100000000000001" customHeight="1" x14ac:dyDescent="0.3">
      <c r="A23" s="96" t="s">
        <v>4</v>
      </c>
      <c r="B23" s="96"/>
      <c r="C23" s="97"/>
      <c r="D23" s="33">
        <v>15034</v>
      </c>
      <c r="E23" s="33">
        <v>19396</v>
      </c>
      <c r="F23" s="98" t="s">
        <v>5</v>
      </c>
      <c r="G23" s="99"/>
      <c r="H23" s="99"/>
      <c r="K23" s="4"/>
    </row>
    <row r="24" spans="1:11" ht="17.100000000000001" customHeight="1" x14ac:dyDescent="0.3">
      <c r="A24" s="100" t="s">
        <v>6</v>
      </c>
      <c r="B24" s="100"/>
      <c r="C24" s="101"/>
      <c r="D24" s="31" t="s">
        <v>52</v>
      </c>
      <c r="E24" s="31" t="s">
        <v>52</v>
      </c>
      <c r="F24" s="102" t="s">
        <v>7</v>
      </c>
      <c r="G24" s="103"/>
      <c r="H24" s="103"/>
      <c r="K24" s="4"/>
    </row>
    <row r="25" spans="1:11" ht="17.100000000000001" customHeight="1" x14ac:dyDescent="0.3">
      <c r="A25" s="100" t="s">
        <v>8</v>
      </c>
      <c r="B25" s="100"/>
      <c r="C25" s="101"/>
      <c r="D25" s="31" t="s">
        <v>52</v>
      </c>
      <c r="E25" s="31">
        <v>357</v>
      </c>
      <c r="F25" s="102" t="s">
        <v>9</v>
      </c>
      <c r="G25" s="103"/>
      <c r="H25" s="103"/>
      <c r="J25" s="22">
        <f>E23+E25+E27</f>
        <v>20561</v>
      </c>
      <c r="K25" s="4"/>
    </row>
    <row r="26" spans="1:11" ht="17.100000000000001" customHeight="1" x14ac:dyDescent="0.3">
      <c r="A26" s="100" t="s">
        <v>10</v>
      </c>
      <c r="B26" s="100"/>
      <c r="C26" s="101"/>
      <c r="D26" s="31" t="s">
        <v>52</v>
      </c>
      <c r="E26" s="31" t="s">
        <v>52</v>
      </c>
      <c r="F26" s="102" t="s">
        <v>11</v>
      </c>
      <c r="G26" s="103"/>
      <c r="H26" s="103"/>
      <c r="J26" s="29">
        <f>E23+E25+E27</f>
        <v>20561</v>
      </c>
      <c r="K26" s="4"/>
    </row>
    <row r="27" spans="1:11" ht="17.100000000000001" customHeight="1" x14ac:dyDescent="0.3">
      <c r="A27" s="100" t="s">
        <v>12</v>
      </c>
      <c r="B27" s="100"/>
      <c r="C27" s="101"/>
      <c r="D27" s="31">
        <v>240</v>
      </c>
      <c r="E27" s="32">
        <v>808</v>
      </c>
      <c r="F27" s="102" t="s">
        <v>13</v>
      </c>
      <c r="G27" s="103"/>
      <c r="H27" s="103"/>
      <c r="K27" s="4"/>
    </row>
    <row r="28" spans="1:11" ht="12" customHeight="1" x14ac:dyDescent="0.3">
      <c r="A28" s="100"/>
      <c r="B28" s="100"/>
      <c r="C28" s="101"/>
      <c r="D28" s="31"/>
      <c r="E28" s="31"/>
      <c r="F28" s="102"/>
      <c r="G28" s="103"/>
      <c r="H28" s="103"/>
      <c r="K28" s="4"/>
    </row>
    <row r="29" spans="1:11" ht="17.100000000000001" customHeight="1" x14ac:dyDescent="0.3">
      <c r="A29" s="104" t="s">
        <v>14</v>
      </c>
      <c r="B29" s="104"/>
      <c r="C29" s="105"/>
      <c r="D29" s="33">
        <v>15274</v>
      </c>
      <c r="E29" s="33">
        <v>20561</v>
      </c>
      <c r="F29" s="106" t="s">
        <v>15</v>
      </c>
      <c r="G29" s="107"/>
      <c r="H29" s="107"/>
      <c r="I29" s="22"/>
      <c r="J29" s="22"/>
      <c r="K29" s="4"/>
    </row>
    <row r="30" spans="1:11" ht="12" customHeight="1" x14ac:dyDescent="0.3">
      <c r="A30" s="89"/>
      <c r="B30" s="89"/>
      <c r="C30" s="108"/>
      <c r="D30" s="33"/>
      <c r="E30" s="33"/>
      <c r="F30" s="109"/>
      <c r="G30" s="110"/>
      <c r="H30" s="110"/>
      <c r="K30" s="4"/>
    </row>
    <row r="31" spans="1:11" ht="17.100000000000001" customHeight="1" x14ac:dyDescent="0.3">
      <c r="A31" s="104" t="s">
        <v>16</v>
      </c>
      <c r="B31" s="104"/>
      <c r="C31" s="105"/>
      <c r="D31" s="33">
        <v>15274</v>
      </c>
      <c r="E31" s="33">
        <v>20561</v>
      </c>
      <c r="F31" s="106" t="s">
        <v>17</v>
      </c>
      <c r="G31" s="107"/>
      <c r="H31" s="107"/>
      <c r="I31" s="29"/>
      <c r="K31" s="4"/>
    </row>
    <row r="32" spans="1:11" ht="17.100000000000001" customHeight="1" x14ac:dyDescent="0.3">
      <c r="A32" s="100" t="s">
        <v>22</v>
      </c>
      <c r="B32" s="100"/>
      <c r="C32" s="101"/>
      <c r="D32" s="32">
        <v>15254</v>
      </c>
      <c r="E32" s="32">
        <v>20499</v>
      </c>
      <c r="F32" s="102" t="s">
        <v>23</v>
      </c>
      <c r="G32" s="103"/>
      <c r="H32" s="103"/>
      <c r="I32" s="22"/>
      <c r="K32" s="4"/>
    </row>
    <row r="33" spans="1:11" ht="17.100000000000001" customHeight="1" x14ac:dyDescent="0.3">
      <c r="A33" s="100" t="s">
        <v>26</v>
      </c>
      <c r="B33" s="100"/>
      <c r="C33" s="101"/>
      <c r="D33" s="31">
        <v>20</v>
      </c>
      <c r="E33" s="31">
        <v>55</v>
      </c>
      <c r="F33" s="102" t="s">
        <v>27</v>
      </c>
      <c r="G33" s="103"/>
      <c r="H33" s="103"/>
      <c r="K33" s="4"/>
    </row>
    <row r="34" spans="1:11" ht="17.100000000000001" customHeight="1" x14ac:dyDescent="0.3">
      <c r="A34" s="100" t="s">
        <v>38</v>
      </c>
      <c r="B34" s="100"/>
      <c r="C34" s="101"/>
      <c r="D34" s="119" t="s">
        <v>52</v>
      </c>
      <c r="E34" s="30">
        <v>7</v>
      </c>
      <c r="F34" s="102" t="s">
        <v>39</v>
      </c>
      <c r="G34" s="103"/>
      <c r="H34" s="103"/>
      <c r="K34" s="4"/>
    </row>
    <row r="35" spans="1:11" ht="17.100000000000001" customHeight="1" x14ac:dyDescent="0.3">
      <c r="A35" s="112"/>
      <c r="B35" s="112"/>
      <c r="C35" s="112"/>
      <c r="F35" s="112"/>
      <c r="G35" s="112"/>
      <c r="H35" s="112"/>
      <c r="K35" s="4"/>
    </row>
    <row r="36" spans="1:11" ht="12" customHeight="1" x14ac:dyDescent="0.3">
      <c r="A36" s="83"/>
      <c r="B36" s="83"/>
      <c r="C36" s="111" t="s">
        <v>73</v>
      </c>
      <c r="D36" s="111"/>
      <c r="E36" s="111"/>
      <c r="F36" s="111"/>
      <c r="G36" s="83"/>
      <c r="H36" s="83"/>
      <c r="K36" s="4"/>
    </row>
    <row r="37" spans="1:11" ht="12" customHeight="1" x14ac:dyDescent="0.3">
      <c r="A37" s="83"/>
      <c r="B37" s="83"/>
      <c r="C37" s="83"/>
      <c r="D37" s="111" t="s">
        <v>72</v>
      </c>
      <c r="E37" s="111"/>
      <c r="F37" s="83"/>
      <c r="G37" s="83"/>
      <c r="H37" s="83"/>
      <c r="K37" s="4"/>
    </row>
    <row r="38" spans="1:11" ht="12" customHeight="1" thickBot="1" x14ac:dyDescent="0.35">
      <c r="A38" s="82"/>
      <c r="B38" s="82"/>
      <c r="C38" s="82"/>
      <c r="D38" s="82"/>
      <c r="E38" s="82"/>
      <c r="F38" s="84" t="s">
        <v>70</v>
      </c>
      <c r="G38" s="84"/>
      <c r="H38" s="84"/>
      <c r="K38" s="4"/>
    </row>
    <row r="39" spans="1:11" ht="17.100000000000001" customHeight="1" thickTop="1" x14ac:dyDescent="0.3">
      <c r="A39" s="90"/>
      <c r="B39" s="90"/>
      <c r="C39" s="91"/>
      <c r="D39" s="65">
        <v>2019</v>
      </c>
      <c r="E39" s="65">
        <v>2020</v>
      </c>
      <c r="F39" s="94"/>
      <c r="G39" s="90"/>
      <c r="H39" s="90"/>
      <c r="K39" s="4"/>
    </row>
    <row r="40" spans="1:11" ht="17.100000000000001" customHeight="1" x14ac:dyDescent="0.3">
      <c r="A40" s="92"/>
      <c r="B40" s="92"/>
      <c r="C40" s="93"/>
      <c r="D40" s="66"/>
      <c r="E40" s="66"/>
      <c r="F40" s="95"/>
      <c r="G40" s="92"/>
      <c r="H40" s="92"/>
      <c r="K40" s="4"/>
    </row>
    <row r="41" spans="1:11" ht="17.100000000000001" customHeight="1" x14ac:dyDescent="0.3">
      <c r="A41" s="96" t="s">
        <v>4</v>
      </c>
      <c r="B41" s="96"/>
      <c r="C41" s="97"/>
      <c r="D41" s="33">
        <v>783</v>
      </c>
      <c r="E41" s="15">
        <v>1013</v>
      </c>
      <c r="F41" s="98" t="s">
        <v>5</v>
      </c>
      <c r="G41" s="99"/>
      <c r="H41" s="99"/>
      <c r="K41" s="4"/>
    </row>
    <row r="42" spans="1:11" ht="17.100000000000001" customHeight="1" x14ac:dyDescent="0.3">
      <c r="A42" s="100" t="s">
        <v>6</v>
      </c>
      <c r="B42" s="100"/>
      <c r="C42" s="101"/>
      <c r="D42" s="34" t="s">
        <v>52</v>
      </c>
      <c r="E42" s="2" t="s">
        <v>52</v>
      </c>
      <c r="F42" s="102" t="s">
        <v>7</v>
      </c>
      <c r="G42" s="103"/>
      <c r="H42" s="103"/>
      <c r="K42" s="25"/>
    </row>
    <row r="43" spans="1:11" ht="17.100000000000001" customHeight="1" x14ac:dyDescent="0.3">
      <c r="A43" s="100" t="s">
        <v>8</v>
      </c>
      <c r="B43" s="100"/>
      <c r="C43" s="101"/>
      <c r="D43" s="39" t="s">
        <v>52</v>
      </c>
      <c r="E43" s="1" t="s">
        <v>52</v>
      </c>
      <c r="F43" s="102" t="s">
        <v>9</v>
      </c>
      <c r="G43" s="103"/>
      <c r="H43" s="103"/>
      <c r="J43" s="22">
        <f>E41-E44+E45</f>
        <v>989</v>
      </c>
      <c r="K43" s="25"/>
    </row>
    <row r="44" spans="1:11" ht="17.100000000000001" customHeight="1" x14ac:dyDescent="0.3">
      <c r="A44" s="100" t="s">
        <v>10</v>
      </c>
      <c r="B44" s="100"/>
      <c r="C44" s="101"/>
      <c r="D44" s="39" t="s">
        <v>52</v>
      </c>
      <c r="E44" s="15">
        <v>7</v>
      </c>
      <c r="F44" s="102" t="s">
        <v>11</v>
      </c>
      <c r="G44" s="103"/>
      <c r="H44" s="103"/>
      <c r="K44" s="25"/>
    </row>
    <row r="45" spans="1:11" ht="17.100000000000001" customHeight="1" x14ac:dyDescent="0.3">
      <c r="A45" s="100" t="s">
        <v>12</v>
      </c>
      <c r="B45" s="100"/>
      <c r="C45" s="101"/>
      <c r="D45" s="31">
        <v>-4</v>
      </c>
      <c r="E45" s="27">
        <v>-17</v>
      </c>
      <c r="F45" s="102" t="s">
        <v>13</v>
      </c>
      <c r="G45" s="103"/>
      <c r="H45" s="103"/>
    </row>
    <row r="46" spans="1:11" ht="12" customHeight="1" x14ac:dyDescent="0.3">
      <c r="A46" s="100"/>
      <c r="B46" s="100"/>
      <c r="C46" s="101"/>
      <c r="D46" s="31"/>
      <c r="E46" s="28"/>
      <c r="F46" s="102"/>
      <c r="G46" s="103"/>
      <c r="H46" s="103"/>
    </row>
    <row r="47" spans="1:11" ht="17.100000000000001" customHeight="1" x14ac:dyDescent="0.3">
      <c r="A47" s="104" t="s">
        <v>14</v>
      </c>
      <c r="B47" s="104"/>
      <c r="C47" s="105"/>
      <c r="D47" s="33">
        <v>779</v>
      </c>
      <c r="E47" s="15">
        <v>989</v>
      </c>
      <c r="F47" s="106" t="s">
        <v>15</v>
      </c>
      <c r="G47" s="107"/>
      <c r="H47" s="107"/>
      <c r="I47" s="22"/>
    </row>
    <row r="48" spans="1:11" ht="17.100000000000001" customHeight="1" x14ac:dyDescent="0.3">
      <c r="A48" s="113" t="s">
        <v>74</v>
      </c>
      <c r="B48" s="113"/>
      <c r="C48" s="101"/>
      <c r="D48" s="30">
        <v>779</v>
      </c>
      <c r="E48" s="35">
        <v>989</v>
      </c>
      <c r="F48" s="114" t="s">
        <v>75</v>
      </c>
      <c r="G48" s="115"/>
      <c r="H48" s="115"/>
    </row>
  </sheetData>
  <mergeCells count="108">
    <mergeCell ref="A48:C48"/>
    <mergeCell ref="F48:H48"/>
    <mergeCell ref="A45:C45"/>
    <mergeCell ref="F45:H45"/>
    <mergeCell ref="A46:C46"/>
    <mergeCell ref="F46:H46"/>
    <mergeCell ref="A47:C47"/>
    <mergeCell ref="F47:H47"/>
    <mergeCell ref="A43:C43"/>
    <mergeCell ref="F43:H43"/>
    <mergeCell ref="A44:C44"/>
    <mergeCell ref="F44:H44"/>
    <mergeCell ref="A41:C41"/>
    <mergeCell ref="F41:H41"/>
    <mergeCell ref="A42:C42"/>
    <mergeCell ref="F42:H42"/>
    <mergeCell ref="A38:C38"/>
    <mergeCell ref="D38:E38"/>
    <mergeCell ref="F38:H38"/>
    <mergeCell ref="A39:C40"/>
    <mergeCell ref="D39:D40"/>
    <mergeCell ref="E39:E40"/>
    <mergeCell ref="F39:H40"/>
    <mergeCell ref="A27:C27"/>
    <mergeCell ref="F27:H27"/>
    <mergeCell ref="A24:C24"/>
    <mergeCell ref="F24:H24"/>
    <mergeCell ref="A21:C22"/>
    <mergeCell ref="D21:D22"/>
    <mergeCell ref="E21:E22"/>
    <mergeCell ref="F21:H22"/>
    <mergeCell ref="A23:C23"/>
    <mergeCell ref="F23:H23"/>
    <mergeCell ref="A25:C25"/>
    <mergeCell ref="F25:H25"/>
    <mergeCell ref="A26:C26"/>
    <mergeCell ref="F26:H26"/>
    <mergeCell ref="A37:C37"/>
    <mergeCell ref="D37:E37"/>
    <mergeCell ref="F37:H37"/>
    <mergeCell ref="C36:F36"/>
    <mergeCell ref="A36:B36"/>
    <mergeCell ref="G36:H36"/>
    <mergeCell ref="A31:C31"/>
    <mergeCell ref="F31:H31"/>
    <mergeCell ref="A28:C28"/>
    <mergeCell ref="F28:H28"/>
    <mergeCell ref="A29:C29"/>
    <mergeCell ref="F29:H29"/>
    <mergeCell ref="A30:C30"/>
    <mergeCell ref="F30:H30"/>
    <mergeCell ref="A34:C34"/>
    <mergeCell ref="F34:H34"/>
    <mergeCell ref="A33:C33"/>
    <mergeCell ref="F33:H33"/>
    <mergeCell ref="A35:C35"/>
    <mergeCell ref="F35:H35"/>
    <mergeCell ref="A32:C32"/>
    <mergeCell ref="F32:H32"/>
    <mergeCell ref="D20:E20"/>
    <mergeCell ref="F20:H20"/>
    <mergeCell ref="A18:C18"/>
    <mergeCell ref="D18:E18"/>
    <mergeCell ref="F18:H18"/>
    <mergeCell ref="A16:C16"/>
    <mergeCell ref="F16:H16"/>
    <mergeCell ref="A15:C15"/>
    <mergeCell ref="F15:H15"/>
    <mergeCell ref="A17:C17"/>
    <mergeCell ref="F17:H17"/>
    <mergeCell ref="A19:C19"/>
    <mergeCell ref="D19:E19"/>
    <mergeCell ref="F19:H19"/>
    <mergeCell ref="A20:C20"/>
    <mergeCell ref="A14:C14"/>
    <mergeCell ref="F14:H14"/>
    <mergeCell ref="A11:C11"/>
    <mergeCell ref="F11:H11"/>
    <mergeCell ref="A12:C12"/>
    <mergeCell ref="F12:H12"/>
    <mergeCell ref="A13:C13"/>
    <mergeCell ref="F13:H13"/>
    <mergeCell ref="D1:E1"/>
    <mergeCell ref="D2:E2"/>
    <mergeCell ref="D4:E4"/>
    <mergeCell ref="D5:E5"/>
    <mergeCell ref="D6:E6"/>
    <mergeCell ref="A7:C8"/>
    <mergeCell ref="D7:D8"/>
    <mergeCell ref="F7:H8"/>
    <mergeCell ref="A9:C9"/>
    <mergeCell ref="F9:H9"/>
    <mergeCell ref="A10:C10"/>
    <mergeCell ref="F10:H10"/>
    <mergeCell ref="A5:C5"/>
    <mergeCell ref="E7:E8"/>
    <mergeCell ref="A6:C6"/>
    <mergeCell ref="D3:E3"/>
    <mergeCell ref="F1:H1"/>
    <mergeCell ref="F2:H2"/>
    <mergeCell ref="F3:H3"/>
    <mergeCell ref="F4:H4"/>
    <mergeCell ref="F5:H5"/>
    <mergeCell ref="F6:H6"/>
    <mergeCell ref="A1:C1"/>
    <mergeCell ref="A2:C2"/>
    <mergeCell ref="A3:C3"/>
    <mergeCell ref="A4:C4"/>
  </mergeCells>
  <pageMargins left="1" right="1" top="1" bottom="1" header="0.5" footer="0.5"/>
  <pageSetup paperSize="9" orientation="portrait" horizontalDpi="300" verticalDpi="300"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'Bitumen, Naftni koks i white sp'!A21:A70</xm:f>
              <xm:sqref>A21</xm:sqref>
            </x14:sparkline>
          </x14:sparklines>
        </x14:sparklineGroup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'Bitumen, Naftni koks i white sp'!A7:A36</xm:f>
              <xm:sqref>A7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'Bitumen, Naftni koks i white sp'!D17:E17</xm:f>
              <xm:sqref>D17</xm:sqref>
            </x14:sparkline>
          </x14:sparklines>
        </x14:sparklineGroup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'Bitumen, Naftni koks i white sp'!A39:A95</xm:f>
              <xm:sqref>A39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TEČNI NAFTNI PLIN</vt:lpstr>
      <vt:lpstr>BEZOLOVNI M.BENZIN</vt:lpstr>
      <vt:lpstr>DIZEL I LOŽ ULJE</vt:lpstr>
      <vt:lpstr>MAZIVA, PARAFINI, VAZELINI</vt:lpstr>
      <vt:lpstr>Bitumen, Naftni koks i white sp</vt:lpstr>
      <vt:lpstr>'BEZOLOVNI M.BENZIN'!Print_Area</vt:lpstr>
      <vt:lpstr>'Bitumen, Naftni koks i white sp'!Print_Area</vt:lpstr>
      <vt:lpstr>'DIZEL I LOŽ ULJE'!Print_Area</vt:lpstr>
      <vt:lpstr>'MAZIVA, PARAFINI, VAZELINI'!Print_Area</vt:lpstr>
      <vt:lpstr>'TEČNI NAFTNI PLIN'!Print_Area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Kanita Kadric</dc:creator>
  <cp:lastModifiedBy>Kanita Kadric</cp:lastModifiedBy>
  <cp:lastPrinted>2021-10-06T11:51:43Z</cp:lastPrinted>
  <dcterms:created xsi:type="dcterms:W3CDTF">2020-11-26T08:15:25Z</dcterms:created>
  <dcterms:modified xsi:type="dcterms:W3CDTF">2021-10-28T13:08:05Z</dcterms:modified>
</cp:coreProperties>
</file>